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 firstSheet="13" activeTab="16"/>
  </bookViews>
  <sheets>
    <sheet name="目录" sheetId="1" r:id="rId1"/>
    <sheet name="一般公共预算收入决算表" sheetId="2" r:id="rId2"/>
    <sheet name="一般公共预算支出决算表" sheetId="3" r:id="rId3"/>
    <sheet name="本级一般公共预算支出决算表" sheetId="4" r:id="rId4"/>
    <sheet name="一般公共预算基本支出决算表" sheetId="5" r:id="rId5"/>
    <sheet name="一般公共预算“三公经费”财政拨款支出决算表" sheetId="6" r:id="rId6"/>
    <sheet name="政府性基金预算收入决算表" sheetId="7" r:id="rId7"/>
    <sheet name="政府性基金预算支出决算表" sheetId="8" r:id="rId8"/>
    <sheet name="本级政府性基金预算支出决算表" sheetId="9" r:id="rId9"/>
    <sheet name="国有资本经营预算收入决算表" sheetId="10" r:id="rId10"/>
    <sheet name="国有资本经营预算支出决算表" sheetId="11" r:id="rId11"/>
    <sheet name="本级国有资本经营支出决算表" sheetId="12" r:id="rId12"/>
    <sheet name="社会保险基金预算收入决算表" sheetId="13" r:id="rId13"/>
    <sheet name="社会保险基金预算支出决算表" sheetId="14" r:id="rId14"/>
    <sheet name="一般公共预算税收返还和转移支付表" sheetId="15" r:id="rId15"/>
    <sheet name="政府性基金转移支付表" sheetId="16" r:id="rId16"/>
    <sheet name="专项转移支付执行情况表" sheetId="17" r:id="rId17"/>
    <sheet name="地方政府债务限额及余额决算情况表" sheetId="18" r:id="rId18"/>
    <sheet name="地方政府一般债务余额情况表" sheetId="19" r:id="rId19"/>
    <sheet name="地方政府专项债务余额情况表" sheetId="20" r:id="rId20"/>
    <sheet name="新增地方政府债券使用情况表" sheetId="21" r:id="rId21"/>
    <sheet name="地方政府债务发行及还本付息情况表" sheetId="22" r:id="rId22"/>
    <sheet name="政府采购情况表" sheetId="23" r:id="rId23"/>
    <sheet name="政府购买服务情况表" sheetId="24" r:id="rId24"/>
  </sheets>
  <externalReferences>
    <externalReference r:id="rId25"/>
    <externalReference r:id="rId26"/>
  </externalReferences>
  <definedNames>
    <definedName name="_xlnm._FilterDatabase" localSheetId="3" hidden="1">本级一般公共预算支出决算表!$A$1:$H$187</definedName>
    <definedName name="_xlnm._FilterDatabase" localSheetId="16" hidden="1">专项转移支付执行情况表!$A$1:$C$154</definedName>
  </definedNames>
  <calcPr calcId="144525"/>
</workbook>
</file>

<file path=xl/sharedStrings.xml><?xml version="1.0" encoding="utf-8"?>
<sst xmlns="http://schemas.openxmlformats.org/spreadsheetml/2006/main" count="719">
  <si>
    <t>目 录</t>
  </si>
  <si>
    <t>一 大兴区庞各庄镇2024年一般公共预算收入决算表</t>
  </si>
  <si>
    <t>二 大兴区庞各庄镇2024年一般公共预算支出决算表</t>
  </si>
  <si>
    <t>三 大兴区庞各庄镇2024年本级一般公共预算支出决算表</t>
  </si>
  <si>
    <t>四 大兴区庞各庄镇2024年一般公共预算基本支出决算表</t>
  </si>
  <si>
    <t>五 大兴区庞各庄镇2024年一般公共预算“三公经费”财政拨款支出决算表</t>
  </si>
  <si>
    <t>六 大兴区庞各庄镇2024年政府性基金预算收入决算表</t>
  </si>
  <si>
    <t>七 大兴区庞各庄镇2024年政府性基金预算支出决算表</t>
  </si>
  <si>
    <t>八 大兴区庞各庄镇2024年本级政府性基金支出决算表</t>
  </si>
  <si>
    <t>九 大兴区庞各庄镇2024年国有资本经营预算收入决算表</t>
  </si>
  <si>
    <t>十 大兴区庞各庄镇2024年国有资本经营支出决算表</t>
  </si>
  <si>
    <t>十一 大兴区庞各庄镇2024年本级国有资本经营支出决算表</t>
  </si>
  <si>
    <t>十二 大兴区庞各庄镇2024年社会保险基金预算收入决算表</t>
  </si>
  <si>
    <t>十三 大兴区庞各庄镇2024年社会保险基金预算支出决算表</t>
  </si>
  <si>
    <t>十四 大兴区庞各庄镇2024年一般公共预算税收返还和转移支付明细表</t>
  </si>
  <si>
    <t>十五 大兴区庞各庄镇2024年政府性基金预算转移支付明细表</t>
  </si>
  <si>
    <t>十六 大兴区庞各庄镇2024年专项转移支付执行情况表</t>
  </si>
  <si>
    <t>十七 大兴区庞各庄镇2024年地方政府债务限额及余额预算情况表</t>
  </si>
  <si>
    <t>十八 大兴区庞各庄镇2024年地方政府一般债务余额情况表</t>
  </si>
  <si>
    <t>十九 大兴区庞各庄镇2024年地方政府专项债务余额情况表</t>
  </si>
  <si>
    <t>二十 大兴区庞各庄镇2024年新增地方政府债券使用情况表</t>
  </si>
  <si>
    <t>二十一 大兴区庞各庄镇2024年地方政府债券发行及还本付息情况表</t>
  </si>
  <si>
    <t>二十二 大兴区庞各庄镇2024年政府采购情况表</t>
  </si>
  <si>
    <t>二十三 大兴区庞各庄镇2024年政府购买服务支出情况表</t>
  </si>
  <si>
    <t>大兴区庞各庄镇2024年一般公共预算收入决算表</t>
  </si>
  <si>
    <t>单位：万元</t>
  </si>
  <si>
    <t>科目名称</t>
  </si>
  <si>
    <t>预算数</t>
  </si>
  <si>
    <t>调整预算数</t>
  </si>
  <si>
    <t>决算数</t>
  </si>
  <si>
    <t>决算数为调整预算数的%</t>
  </si>
  <si>
    <t>决算为上年决算数的%</t>
  </si>
  <si>
    <t>上年决算数</t>
  </si>
  <si>
    <t xml:space="preserve">    收入合计</t>
  </si>
  <si>
    <t xml:space="preserve">    增值税</t>
  </si>
  <si>
    <t xml:space="preserve">    企业所得税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</si>
  <si>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</si>
  <si>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</si>
  <si>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</si>
  <si>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</si>
  <si>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</si>
  <si>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>大兴区庞各庄镇2024年一般公共预算支出决算表</t>
  </si>
  <si>
    <t>功能分类科目</t>
  </si>
  <si>
    <t>决算数为上年决算数的%</t>
  </si>
  <si>
    <t>科目编码</t>
  </si>
  <si>
    <t>2023决算数</t>
  </si>
  <si>
    <t>一、一般公共预算支出</t>
  </si>
  <si>
    <t xml:space="preserve">  一般公共服务支出</t>
  </si>
  <si>
    <t xml:space="preserve">  国防支出</t>
  </si>
  <si>
    <t xml:space="preserve">  公共安全支出</t>
  </si>
  <si>
    <t xml:space="preserve">  教育支出</t>
  </si>
  <si>
    <t>-</t>
  </si>
  <si>
    <t xml:space="preserve">    科学技术支出</t>
  </si>
  <si>
    <t xml:space="preserve">  文化体育与传媒支出</t>
  </si>
  <si>
    <t xml:space="preserve">  社会保障和就业支出</t>
  </si>
  <si>
    <t xml:space="preserve">  卫生健康支出</t>
  </si>
  <si>
    <t xml:space="preserve">  节能环保支出</t>
  </si>
  <si>
    <t xml:space="preserve">  城乡社区支出</t>
  </si>
  <si>
    <t xml:space="preserve">  农林水支出</t>
  </si>
  <si>
    <t xml:space="preserve">  交通运输支出</t>
  </si>
  <si>
    <t xml:space="preserve">  自然资源海洋气象等支出</t>
  </si>
  <si>
    <t xml:space="preserve">  住房保障支出</t>
  </si>
  <si>
    <t>灾害防治及应急管理支出</t>
  </si>
  <si>
    <t>二、上解支出</t>
  </si>
  <si>
    <t>支出总计</t>
  </si>
  <si>
    <t>一般公共预算支出合计</t>
  </si>
  <si>
    <t xml:space="preserve">    人大事务</t>
  </si>
  <si>
    <t xml:space="preserve">      代表工作</t>
  </si>
  <si>
    <t xml:space="preserve">      其他人大事务支出</t>
  </si>
  <si>
    <t xml:space="preserve">    政府办公厅(室)及相关机构事务</t>
  </si>
  <si>
    <t xml:space="preserve">      行政运行</t>
  </si>
  <si>
    <t xml:space="preserve">      事业运行</t>
  </si>
  <si>
    <t xml:space="preserve">      其他政府办公厅(室)及相关机构事务支出</t>
  </si>
  <si>
    <t xml:space="preserve">    统计信息事务</t>
  </si>
  <si>
    <t xml:space="preserve">      专项普查活动</t>
  </si>
  <si>
    <t xml:space="preserve">      统计抽样调查</t>
  </si>
  <si>
    <t xml:space="preserve">    财政事务</t>
  </si>
  <si>
    <t xml:space="preserve">   纪检监察事务</t>
  </si>
  <si>
    <t xml:space="preserve">      其他纪检监察事务支出</t>
  </si>
  <si>
    <t xml:space="preserve">   民族事务</t>
  </si>
  <si>
    <t xml:space="preserve">      民族工作专项</t>
  </si>
  <si>
    <t xml:space="preserve">    群众团体事务</t>
  </si>
  <si>
    <t xml:space="preserve">      工会事务</t>
  </si>
  <si>
    <t xml:space="preserve">      其他群众团体事务支出</t>
  </si>
  <si>
    <t xml:space="preserve">    党委办公厅(室)及相关机构事务</t>
  </si>
  <si>
    <t xml:space="preserve">    组织事务</t>
  </si>
  <si>
    <t xml:space="preserve">      一般行政管理事务</t>
  </si>
  <si>
    <t xml:space="preserve">    其他共产党事务支出</t>
  </si>
  <si>
    <t xml:space="preserve">    社会工作事务</t>
  </si>
  <si>
    <t xml:space="preserve">    国防动员</t>
  </si>
  <si>
    <t xml:space="preserve">      兵役征集</t>
  </si>
  <si>
    <t xml:space="preserve">    司法</t>
  </si>
  <si>
    <t xml:space="preserve">      基层司法业务</t>
  </si>
  <si>
    <t>其他教育支出</t>
  </si>
  <si>
    <t xml:space="preserve">      学前教育</t>
  </si>
  <si>
    <t xml:space="preserve">      小学教育</t>
  </si>
  <si>
    <t xml:space="preserve">      初中教育</t>
  </si>
  <si>
    <t xml:space="preserve">    成人教育</t>
  </si>
  <si>
    <t xml:space="preserve">      成人初等教育</t>
  </si>
  <si>
    <t xml:space="preserve">    教育费附加安排的支出</t>
  </si>
  <si>
    <t xml:space="preserve">      其他教育费附加安排的支出</t>
  </si>
  <si>
    <t xml:space="preserve">    其他教育支出(款)</t>
  </si>
  <si>
    <t xml:space="preserve">      其他教育支出(项)</t>
  </si>
  <si>
    <t xml:space="preserve">    科学技术管理事务</t>
  </si>
  <si>
    <t xml:space="preserve">     其他科学技术管理事务支出</t>
  </si>
  <si>
    <t xml:space="preserve">    文化</t>
  </si>
  <si>
    <t xml:space="preserve">      图书馆</t>
  </si>
  <si>
    <t xml:space="preserve">      群众文化</t>
  </si>
  <si>
    <t xml:space="preserve">      旅游宣传</t>
  </si>
  <si>
    <t xml:space="preserve">      其他文化支出</t>
  </si>
  <si>
    <t xml:space="preserve">    文物</t>
  </si>
  <si>
    <t xml:space="preserve">      文物保护</t>
  </si>
  <si>
    <t xml:space="preserve">    人力资源和社会保障管理事务</t>
  </si>
  <si>
    <t xml:space="preserve">      社会保险经办机构</t>
  </si>
  <si>
    <t xml:space="preserve">      其他人力资源和社会保障管理事务支出</t>
  </si>
  <si>
    <t xml:space="preserve">    民政管理事务</t>
  </si>
  <si>
    <t xml:space="preserve">      基层政权和社区建设</t>
  </si>
  <si>
    <t xml:space="preserve">      其他民政管理事务支出</t>
  </si>
  <si>
    <t xml:space="preserve">    行政事业单位离退休</t>
  </si>
  <si>
    <t xml:space="preserve">      行政单位离退休</t>
  </si>
  <si>
    <t xml:space="preserve">      事业单位离退休</t>
  </si>
  <si>
    <t xml:space="preserve">      离退休人员管理机构</t>
  </si>
  <si>
    <t xml:space="preserve">      机关事业单位基本养老保险缴费支出</t>
  </si>
  <si>
    <t xml:space="preserve">      机关事业单位职业年金缴费支出</t>
  </si>
  <si>
    <t xml:space="preserve">      其他行政事业单位养老支出</t>
  </si>
  <si>
    <t xml:space="preserve">    就业补助</t>
  </si>
  <si>
    <t xml:space="preserve">      职业培训补贴</t>
  </si>
  <si>
    <t xml:space="preserve">      公益性岗位补贴</t>
  </si>
  <si>
    <t xml:space="preserve">      其他就业补助支出</t>
  </si>
  <si>
    <t xml:space="preserve">    抚恤</t>
  </si>
  <si>
    <t xml:space="preserve">      死亡抚恤</t>
  </si>
  <si>
    <t xml:space="preserve">      优抚事业单位支出</t>
  </si>
  <si>
    <t xml:space="preserve">      义务兵优待</t>
  </si>
  <si>
    <t xml:space="preserve">      其他优抚支出</t>
  </si>
  <si>
    <t xml:space="preserve">    退役安置</t>
  </si>
  <si>
    <t xml:space="preserve">      退役士兵安置</t>
  </si>
  <si>
    <t xml:space="preserve">    社会福利</t>
  </si>
  <si>
    <t xml:space="preserve">      殡葬</t>
  </si>
  <si>
    <t xml:space="preserve">      养老服务</t>
  </si>
  <si>
    <t xml:space="preserve">    残疾人事业</t>
  </si>
  <si>
    <t xml:space="preserve">      残疾人康复</t>
  </si>
  <si>
    <t xml:space="preserve">      残疾人就业和扶贫</t>
  </si>
  <si>
    <t xml:space="preserve">      其他残疾人事业支出</t>
  </si>
  <si>
    <t xml:space="preserve">    最低生活保障</t>
  </si>
  <si>
    <t xml:space="preserve">      农村最低生活保障金支出</t>
  </si>
  <si>
    <t xml:space="preserve">    财政代缴社会保险费支出</t>
  </si>
  <si>
    <t xml:space="preserve">      财政代缴城乡居民基本养老保险费支出</t>
  </si>
  <si>
    <t xml:space="preserve">    其他社会保障和就业支出(款)</t>
  </si>
  <si>
    <t xml:space="preserve">      其他社会保障和就业支出</t>
  </si>
  <si>
    <t xml:space="preserve">    基层医疗卫生机构</t>
  </si>
  <si>
    <t xml:space="preserve">      乡镇卫生院</t>
  </si>
  <si>
    <t xml:space="preserve">      其他基层医疗卫生机构支出</t>
  </si>
  <si>
    <t xml:space="preserve">    公共卫生</t>
  </si>
  <si>
    <t xml:space="preserve">      基本公共卫生服务</t>
  </si>
  <si>
    <t xml:space="preserve">      重大公共卫生服务</t>
  </si>
  <si>
    <t xml:space="preserve">      突发公共卫生事件应急处理</t>
  </si>
  <si>
    <t xml:space="preserve">      其他公共卫生支出</t>
  </si>
  <si>
    <t xml:space="preserve">    计划生育事务</t>
  </si>
  <si>
    <t xml:space="preserve">      计划生育服务</t>
  </si>
  <si>
    <t xml:space="preserve">      其他计划生育事务支出</t>
  </si>
  <si>
    <t xml:space="preserve">    行政事业单位医疗</t>
  </si>
  <si>
    <t xml:space="preserve">      行政单位医疗</t>
  </si>
  <si>
    <t xml:space="preserve">      事业单位医疗</t>
  </si>
  <si>
    <t xml:space="preserve">      公务员医疗补助</t>
  </si>
  <si>
    <t xml:space="preserve">    医疗救助</t>
  </si>
  <si>
    <t xml:space="preserve">      城乡医疗救助</t>
  </si>
  <si>
    <t xml:space="preserve">    优抚对象医疗</t>
  </si>
  <si>
    <t xml:space="preserve">      优抚对象医疗补助</t>
  </si>
  <si>
    <t xml:space="preserve">    医疗保障管理事务</t>
  </si>
  <si>
    <t xml:space="preserve">      其他医疗保障管理事务支出</t>
  </si>
  <si>
    <t xml:space="preserve">    中医药事务</t>
  </si>
  <si>
    <t xml:space="preserve">      中医（民族医）药专项</t>
  </si>
  <si>
    <t xml:space="preserve">    其他卫生健康支出</t>
  </si>
  <si>
    <t xml:space="preserve">      其他卫生健康支出</t>
  </si>
  <si>
    <t xml:space="preserve">    污染防治</t>
  </si>
  <si>
    <t xml:space="preserve">      大气</t>
  </si>
  <si>
    <t xml:space="preserve">    城乡社区管理事务</t>
  </si>
  <si>
    <t xml:space="preserve">     城管执法</t>
  </si>
  <si>
    <t xml:space="preserve">      其他城乡社区管理事务支出</t>
  </si>
  <si>
    <t xml:space="preserve">    城乡社区规划与管理</t>
  </si>
  <si>
    <t xml:space="preserve">      城乡社区规划与管理</t>
  </si>
  <si>
    <t xml:space="preserve">    城乡社区公共设施</t>
  </si>
  <si>
    <t xml:space="preserve">      其他城乡社区公共设施支出</t>
  </si>
  <si>
    <t xml:space="preserve">    城乡社区环境卫生(款)</t>
  </si>
  <si>
    <t xml:space="preserve">      城乡社区环境卫生(项)</t>
  </si>
  <si>
    <t xml:space="preserve">      城市环境治理支出</t>
  </si>
  <si>
    <t xml:space="preserve">    其他城乡社区支出(款)</t>
  </si>
  <si>
    <t xml:space="preserve">      其他城乡社区支出</t>
  </si>
  <si>
    <t xml:space="preserve">    农业</t>
  </si>
  <si>
    <t xml:space="preserve">      病虫害控制</t>
  </si>
  <si>
    <t xml:space="preserve">      防灾救灾</t>
  </si>
  <si>
    <t xml:space="preserve">      农业生产发展</t>
  </si>
  <si>
    <t xml:space="preserve">      农村合作经济</t>
  </si>
  <si>
    <t xml:space="preserve">      农村公益事业</t>
  </si>
  <si>
    <t xml:space="preserve">      农田建设</t>
  </si>
  <si>
    <t xml:space="preserve">      其他农业支出</t>
  </si>
  <si>
    <t xml:space="preserve">    林业</t>
  </si>
  <si>
    <t xml:space="preserve">      森林培育</t>
  </si>
  <si>
    <t xml:space="preserve">      产业化管理</t>
  </si>
  <si>
    <t xml:space="preserve">      其他林业和草原支出</t>
  </si>
  <si>
    <t xml:space="preserve">    水利</t>
  </si>
  <si>
    <t xml:space="preserve">      水利工程运行与维护</t>
  </si>
  <si>
    <t xml:space="preserve">      水资源节约管理与保护</t>
  </si>
  <si>
    <t xml:space="preserve">      防汛</t>
  </si>
  <si>
    <t xml:space="preserve">      其他水利支出</t>
  </si>
  <si>
    <t xml:space="preserve">    扶贫</t>
  </si>
  <si>
    <t xml:space="preserve">      生产发展</t>
  </si>
  <si>
    <t xml:space="preserve">      社会发展</t>
  </si>
  <si>
    <t xml:space="preserve">    农村综合改革</t>
  </si>
  <si>
    <t xml:space="preserve">      对村民委员会和村党支部的补助</t>
  </si>
  <si>
    <t xml:space="preserve">    普惠金融发展支出</t>
  </si>
  <si>
    <t xml:space="preserve">      农业保险保费补贴</t>
  </si>
  <si>
    <t xml:space="preserve">    公路水路运输</t>
  </si>
  <si>
    <t xml:space="preserve">      公路养护</t>
  </si>
  <si>
    <t xml:space="preserve">    铁路运输</t>
  </si>
  <si>
    <t xml:space="preserve">      铁路安全</t>
  </si>
  <si>
    <t xml:space="preserve">    自然资源事务</t>
  </si>
  <si>
    <t xml:space="preserve">      自然资源调查与确权登记</t>
  </si>
  <si>
    <t xml:space="preserve">    保障性安居工程支出</t>
  </si>
  <si>
    <t xml:space="preserve">      农村危房改造</t>
  </si>
  <si>
    <t xml:space="preserve">      老旧小区改造</t>
  </si>
  <si>
    <t xml:space="preserve">    住房改革支出</t>
  </si>
  <si>
    <t xml:space="preserve">      购房补贴</t>
  </si>
  <si>
    <t xml:space="preserve">    消防事务</t>
  </si>
  <si>
    <t xml:space="preserve">     其他消防事务支出</t>
  </si>
  <si>
    <t xml:space="preserve">    自然灾害救灾及恢复重建支出</t>
  </si>
  <si>
    <t xml:space="preserve">     自然灾害灾后重建补助</t>
  </si>
  <si>
    <t>大兴区庞各庄镇2024年一般公共预算基本支出决算表</t>
  </si>
  <si>
    <t>经济分类科目</t>
  </si>
  <si>
    <t>501</t>
  </si>
  <si>
    <t xml:space="preserve">  机关工资福利支出</t>
  </si>
  <si>
    <t>50101</t>
  </si>
  <si>
    <t xml:space="preserve">    工资奖金津补贴</t>
  </si>
  <si>
    <t>50102</t>
  </si>
  <si>
    <t xml:space="preserve">    社会保障缴费</t>
  </si>
  <si>
    <t>50103</t>
  </si>
  <si>
    <t xml:space="preserve">    住房公积金</t>
  </si>
  <si>
    <t>502</t>
  </si>
  <si>
    <t xml:space="preserve">  机关商品和服务支出</t>
  </si>
  <si>
    <t>50201</t>
  </si>
  <si>
    <t xml:space="preserve">    办公经费</t>
  </si>
  <si>
    <t>50203</t>
  </si>
  <si>
    <t xml:space="preserve">    培训费</t>
  </si>
  <si>
    <t>50208</t>
  </si>
  <si>
    <t xml:space="preserve">    公务用车运行维护费</t>
  </si>
  <si>
    <t>50209</t>
  </si>
  <si>
    <t xml:space="preserve">    维修(护)费</t>
  </si>
  <si>
    <t xml:space="preserve">  机关资本性支出</t>
  </si>
  <si>
    <t xml:space="preserve">    设备购置</t>
  </si>
  <si>
    <t>505</t>
  </si>
  <si>
    <t xml:space="preserve">  对事业单位经常性补助</t>
  </si>
  <si>
    <t>50501</t>
  </si>
  <si>
    <t xml:space="preserve">    工资福利支出</t>
  </si>
  <si>
    <t>50502</t>
  </si>
  <si>
    <t xml:space="preserve">    商品和服务支出</t>
  </si>
  <si>
    <t>509</t>
  </si>
  <si>
    <t xml:space="preserve">  对个人和家庭的补助</t>
  </si>
  <si>
    <t>50901</t>
  </si>
  <si>
    <t xml:space="preserve">    社会福利和救助</t>
  </si>
  <si>
    <t>50905</t>
  </si>
  <si>
    <t xml:space="preserve">    离退休费</t>
  </si>
  <si>
    <t>50999</t>
  </si>
  <si>
    <t xml:space="preserve">    其他对个人和家庭补助</t>
  </si>
  <si>
    <t>基本支出合计</t>
  </si>
  <si>
    <t>大兴区庞各庄镇2024年一般公共预算“三公经费”</t>
  </si>
  <si>
    <t>财政拨款支出决算表</t>
  </si>
  <si>
    <t>项    目</t>
  </si>
  <si>
    <t>2024年初预算数</t>
  </si>
  <si>
    <t>2024年调整预算数</t>
  </si>
  <si>
    <t>2024年决算数</t>
  </si>
  <si>
    <t>合    计</t>
  </si>
  <si>
    <t>1．因公出国（境）费用</t>
  </si>
  <si>
    <t>2．公务接待费</t>
  </si>
  <si>
    <t>3．公务用车费</t>
  </si>
  <si>
    <t xml:space="preserve">  其中：（1）公务用车运行维护费</t>
  </si>
  <si>
    <t xml:space="preserve">        （2）公务用车购置</t>
  </si>
  <si>
    <t>大兴区庞各庄镇2024年政府性基金收入决算表</t>
  </si>
  <si>
    <t>科   目</t>
  </si>
  <si>
    <t>一、新增建设用地土地有偿使用费收入</t>
  </si>
  <si>
    <t>二、城市公用事业附加收入</t>
  </si>
  <si>
    <t>三、国有土地收益基金收入</t>
  </si>
  <si>
    <t>四、农业土地开发资金收入</t>
  </si>
  <si>
    <t>五、国有土地使用权出让收入</t>
  </si>
  <si>
    <t>六、彩票公益金收入</t>
  </si>
  <si>
    <t>七、城市基础设施配套费收入</t>
  </si>
  <si>
    <t>八、污水处理费收入</t>
  </si>
  <si>
    <t>收入合计</t>
  </si>
  <si>
    <t>我单位不涉及上述表内数据。</t>
  </si>
  <si>
    <t>大兴区庞各庄镇2024年政府性基金预算支出决算表</t>
  </si>
  <si>
    <t>一、镇本级支出</t>
  </si>
  <si>
    <t>城乡社区支出</t>
  </si>
  <si>
    <t>资源勘探工业信息等支出</t>
  </si>
  <si>
    <t>212</t>
  </si>
  <si>
    <t>21208</t>
  </si>
  <si>
    <t xml:space="preserve">    国有土地使用权出让收入安排的支出</t>
  </si>
  <si>
    <t>2120802</t>
  </si>
  <si>
    <t xml:space="preserve">      土地开发支出</t>
  </si>
  <si>
    <t>2120803</t>
  </si>
  <si>
    <t xml:space="preserve">      城市建设支出</t>
  </si>
  <si>
    <t>2120804</t>
  </si>
  <si>
    <t xml:space="preserve">      农村基础设施建设支出</t>
  </si>
  <si>
    <t>2120814</t>
  </si>
  <si>
    <t xml:space="preserve">      农业生产发展支出</t>
  </si>
  <si>
    <t>2120815</t>
  </si>
  <si>
    <t xml:space="preserve">      农村社会事业支出</t>
  </si>
  <si>
    <t>2120816</t>
  </si>
  <si>
    <t xml:space="preserve">      农业农村生态环境支出</t>
  </si>
  <si>
    <t>215</t>
  </si>
  <si>
    <t xml:space="preserve">  资源勘探工业信息等支出</t>
  </si>
  <si>
    <t>21598</t>
  </si>
  <si>
    <t xml:space="preserve">    超长期特别国债安排的支出</t>
  </si>
  <si>
    <t>2159802</t>
  </si>
  <si>
    <t xml:space="preserve">      制造业</t>
  </si>
  <si>
    <t>政府性基金预算支出小计</t>
  </si>
  <si>
    <t>大兴区庞各庄镇2024年国有资本经营预算收入决算表</t>
  </si>
  <si>
    <t>科  目</t>
  </si>
  <si>
    <t>一、利润收入</t>
  </si>
  <si>
    <t>烟草企业利润收入</t>
  </si>
  <si>
    <t>电力企业利润收入</t>
  </si>
  <si>
    <t>二、股利、股息收入</t>
  </si>
  <si>
    <t>国有控股公司股利、股息收入</t>
  </si>
  <si>
    <t>国有参股公司股利、股息收入</t>
  </si>
  <si>
    <t>三、产权转让收入</t>
  </si>
  <si>
    <t>大兴区庞各庄镇2024年国有资本经营预算支出决算表</t>
  </si>
  <si>
    <t>国有资本经营预算支出</t>
  </si>
  <si>
    <t>解决历史遗留问题及改革成本支出</t>
  </si>
  <si>
    <t>厂办大集体改革支出</t>
  </si>
  <si>
    <t>国有企业改革成本支出</t>
  </si>
  <si>
    <t>支出合计</t>
  </si>
  <si>
    <t>大兴区庞各庄镇2024年镇本级国有资本经营预算支出决算表</t>
  </si>
  <si>
    <r>
      <rPr>
        <b/>
        <sz val="18"/>
        <rFont val="宋体"/>
        <charset val="134"/>
      </rPr>
      <t>大兴区庞各庄镇</t>
    </r>
    <r>
      <rPr>
        <b/>
        <sz val="18"/>
        <color rgb="FF000000"/>
        <rFont val="宋体"/>
        <charset val="134"/>
      </rPr>
      <t>2024年社会保险基金预算收入决算表</t>
    </r>
  </si>
  <si>
    <t>社会保险基金收入</t>
  </si>
  <si>
    <t>企业职工基本养老保险基金收入</t>
  </si>
  <si>
    <t xml:space="preserve">  企业职工基本养老保险费收入</t>
  </si>
  <si>
    <t xml:space="preserve">  企业职工基本养老保险基金财政补贴收入</t>
  </si>
  <si>
    <t xml:space="preserve">  企业职工基本养老保险基金利息收入</t>
  </si>
  <si>
    <t xml:space="preserve">  企业职工基本养老保险基金委托投资收益</t>
  </si>
  <si>
    <t xml:space="preserve">  其他企业职工基本养老保险基金收入</t>
  </si>
  <si>
    <t>失业保险基金收入</t>
  </si>
  <si>
    <t xml:space="preserve">  失业保险费收入</t>
  </si>
  <si>
    <t xml:space="preserve">  失业保险基金财政补贴收入</t>
  </si>
  <si>
    <t xml:space="preserve">  失业保险基金利息收入</t>
  </si>
  <si>
    <t xml:space="preserve">  其他失业保险基金收入</t>
  </si>
  <si>
    <t>职工基本医疗保险基金收入</t>
  </si>
  <si>
    <t xml:space="preserve">  职工基本医疗保险费收入</t>
  </si>
  <si>
    <t xml:space="preserve">  职工基本医疗保险基金财政补贴收入</t>
  </si>
  <si>
    <t xml:space="preserve">  职工基本医疗保险基金利息收入</t>
  </si>
  <si>
    <t xml:space="preserve">  其他职工基本医疗保险基金收入</t>
  </si>
  <si>
    <t>工伤保险基金收入</t>
  </si>
  <si>
    <t xml:space="preserve">  工伤保险费收入</t>
  </si>
  <si>
    <t xml:space="preserve">  工伤保险基金财政补贴收入</t>
  </si>
  <si>
    <t xml:space="preserve">  工伤保险基金利息收入</t>
  </si>
  <si>
    <t xml:space="preserve">  其他工伤保险基金收入</t>
  </si>
  <si>
    <t>生育保险基金收入</t>
  </si>
  <si>
    <t xml:space="preserve">  生育保险费收入</t>
  </si>
  <si>
    <t xml:space="preserve">  生育保险基金补贴收入</t>
  </si>
  <si>
    <t xml:space="preserve">  生育保险基金利息收入</t>
  </si>
  <si>
    <t xml:space="preserve">  其他生育保险基金收入</t>
  </si>
  <si>
    <t>新型农村合作医疗基金收入</t>
  </si>
  <si>
    <t xml:space="preserve">  新型农村合作医疗基金缴费收入</t>
  </si>
  <si>
    <t xml:space="preserve">  新型农村合作医疗基金财政补贴收入</t>
  </si>
  <si>
    <t xml:space="preserve">  新型农村合作医疗基金利息收入</t>
  </si>
  <si>
    <t xml:space="preserve">  其他新型农村合作医疗基金收入</t>
  </si>
  <si>
    <t>城镇居民基本医疗保险基金收入</t>
  </si>
  <si>
    <t xml:space="preserve">  城镇居民基本医疗保险基金缴费收入</t>
  </si>
  <si>
    <t xml:space="preserve">  城镇居民基本医疗保险基金财政补贴收入</t>
  </si>
  <si>
    <t xml:space="preserve">  城镇居民基本医疗保险基金利息收入</t>
  </si>
  <si>
    <t xml:space="preserve">  其他城镇居民基本医疗保险基金收入</t>
  </si>
  <si>
    <t>城乡居民基本养老保险基金收入</t>
  </si>
  <si>
    <t xml:space="preserve">  城乡居民基本养老保险基金缴费收入</t>
  </si>
  <si>
    <t xml:space="preserve">  城乡居民基本养老保险基金财政补贴收入</t>
  </si>
  <si>
    <t xml:space="preserve">  城乡居民基本养老保险基金利息收入</t>
  </si>
  <si>
    <t xml:space="preserve">  城乡居民基本养老保险基金委托投资收益</t>
  </si>
  <si>
    <t xml:space="preserve">  城乡居民基本养老保险基金集体补助收入</t>
  </si>
  <si>
    <t xml:space="preserve">  其他城乡居民基本养老保险基金收入</t>
  </si>
  <si>
    <t>机关事业单位基本养老保险基金收入</t>
  </si>
  <si>
    <t xml:space="preserve">  机关事业单位基本养老保险费收入</t>
  </si>
  <si>
    <t xml:space="preserve">  机关事业单位基本养老保险基金财政补助收入</t>
  </si>
  <si>
    <t xml:space="preserve">  机关事业单位基本养老保险基金利息收入</t>
  </si>
  <si>
    <t xml:space="preserve">  机关事业单位基本养老保险基金委托投资收益</t>
  </si>
  <si>
    <t xml:space="preserve">  其他机关事业单位基本养老保险基金收入</t>
  </si>
  <si>
    <t>城乡居民基本医疗保险基金收入</t>
  </si>
  <si>
    <t xml:space="preserve">  城乡居民基本医疗保险缴费收入</t>
  </si>
  <si>
    <t xml:space="preserve">  城乡居民基本医疗保险基金财政补助收入</t>
  </si>
  <si>
    <t xml:space="preserve">  城乡居民基本医疗保险基金利息收入</t>
  </si>
  <si>
    <t xml:space="preserve">  城乡居民基本医疗保险基金委托投资收益</t>
  </si>
  <si>
    <t xml:space="preserve">  其他城乡居民基本医疗保险基金收入</t>
  </si>
  <si>
    <t>其他社会保险基金收入</t>
  </si>
  <si>
    <t xml:space="preserve">  保险费收入</t>
  </si>
  <si>
    <t xml:space="preserve">  其他社会保险基金财政补贴收入</t>
  </si>
  <si>
    <t xml:space="preserve">  其他收入</t>
  </si>
  <si>
    <r>
      <rPr>
        <b/>
        <sz val="18"/>
        <rFont val="宋体"/>
        <charset val="134"/>
      </rPr>
      <t>大兴区庞各庄镇</t>
    </r>
    <r>
      <rPr>
        <b/>
        <sz val="18"/>
        <color rgb="FF000000"/>
        <rFont val="宋体"/>
        <charset val="134"/>
      </rPr>
      <t>2024年社会保险基金预算支出决算表</t>
    </r>
  </si>
  <si>
    <t>社会保险基金支出</t>
  </si>
  <si>
    <t/>
  </si>
  <si>
    <t>企业职工基本养老保险基金支出</t>
  </si>
  <si>
    <t>基本养老金</t>
  </si>
  <si>
    <t>医疗补助金</t>
  </si>
  <si>
    <t>丧葬抚恤补助</t>
  </si>
  <si>
    <t>其他企业职工基本养老保险基金支出</t>
  </si>
  <si>
    <t>失业保险基金支出</t>
  </si>
  <si>
    <t>失业保险金</t>
  </si>
  <si>
    <t>医疗保险费</t>
  </si>
  <si>
    <t>职业培训和职业介绍补贴</t>
  </si>
  <si>
    <t>技能提升补贴支出</t>
  </si>
  <si>
    <t>其他失业保险基金支出</t>
  </si>
  <si>
    <t>职工基本医疗保险基金支出</t>
  </si>
  <si>
    <t>职工基本医疗保险统筹基金</t>
  </si>
  <si>
    <t>职工医疗保险个人账户基金</t>
  </si>
  <si>
    <t>其他职工基本医疗保险基金支出</t>
  </si>
  <si>
    <t>工伤保险基金支出</t>
  </si>
  <si>
    <t>工伤保险待遇</t>
  </si>
  <si>
    <t>劳动能力鉴定支出</t>
  </si>
  <si>
    <t>工伤预防费用支出</t>
  </si>
  <si>
    <t>其他工伤保险基金支出</t>
  </si>
  <si>
    <t>生育保险基金支出</t>
  </si>
  <si>
    <t>生育医疗费用支出</t>
  </si>
  <si>
    <t>生育津贴支出</t>
  </si>
  <si>
    <t>其他生育保险基金支出</t>
  </si>
  <si>
    <t>新型农村合作医疗基金支出</t>
  </si>
  <si>
    <t>新型农村合作医疗基金医疗待遇支出</t>
  </si>
  <si>
    <t>大病医疗保险支出</t>
  </si>
  <si>
    <t>其他新型农村合作医疗基金支出</t>
  </si>
  <si>
    <t>城镇居民基本医疗保险基金支出</t>
  </si>
  <si>
    <t>城镇居民基本医疗保险基金医疗待遇支出</t>
  </si>
  <si>
    <t>其他城镇居民基本医疗保险基金支出</t>
  </si>
  <si>
    <t>城乡居民基本养老保险基金支出</t>
  </si>
  <si>
    <t>基础养老金支出</t>
  </si>
  <si>
    <t>个人账户养老金支出</t>
  </si>
  <si>
    <t>丧葬抚恤补助支出</t>
  </si>
  <si>
    <t>其他城乡居民基本养老保险基金支出</t>
  </si>
  <si>
    <t>机关事业单位基本养老保险基金支出</t>
  </si>
  <si>
    <t>基本养老金支出</t>
  </si>
  <si>
    <t>其他机关事业单位基本养老保险基金支出</t>
  </si>
  <si>
    <t>城乡居民基本医疗保险基金支出</t>
  </si>
  <si>
    <t>城乡居民基本医疗保险基金医疗待遇支出</t>
  </si>
  <si>
    <t>其他城乡居民基本医疗保险基金支出</t>
  </si>
  <si>
    <t>其他社会保险基金支出</t>
  </si>
  <si>
    <t>大兴区庞各庄镇2024年一般公共预算税收返还和转移支付表</t>
  </si>
  <si>
    <t>名    称</t>
  </si>
  <si>
    <t>金额</t>
  </si>
  <si>
    <t>一般公共
预算</t>
  </si>
  <si>
    <t>返还性支出</t>
  </si>
  <si>
    <t>转移支付</t>
  </si>
  <si>
    <t>一般性转移支付</t>
  </si>
  <si>
    <t>体制补助</t>
  </si>
  <si>
    <t>部门划转</t>
  </si>
  <si>
    <t>事权转移</t>
  </si>
  <si>
    <t>政策性调标</t>
  </si>
  <si>
    <t>其他一般性转移支付</t>
  </si>
  <si>
    <t>结算补助</t>
  </si>
  <si>
    <t>小  计</t>
  </si>
  <si>
    <t>专项转移支付</t>
  </si>
  <si>
    <t>小   计</t>
  </si>
  <si>
    <t>大兴区庞各庄镇2024年政府性基金转移支付表</t>
  </si>
  <si>
    <t>单位： 万元</t>
  </si>
  <si>
    <r>
      <rPr>
        <b/>
        <sz val="10"/>
        <rFont val="宋体"/>
        <charset val="134"/>
      </rPr>
      <t>名</t>
    </r>
    <r>
      <rPr>
        <sz val="10"/>
        <rFont val="宋体"/>
        <charset val="134"/>
      </rPr>
      <t xml:space="preserve">    </t>
    </r>
    <r>
      <rPr>
        <b/>
        <sz val="10"/>
        <rFont val="宋体"/>
        <charset val="134"/>
      </rPr>
      <t>称</t>
    </r>
  </si>
  <si>
    <t>政府性基
金预算</t>
  </si>
  <si>
    <t>体制转移支付</t>
  </si>
  <si>
    <t>大兴区庞各庄镇2024年专项转移支付执行情况表</t>
  </si>
  <si>
    <t>序号</t>
  </si>
  <si>
    <t>项目名称</t>
  </si>
  <si>
    <t>一、一般公共服务</t>
  </si>
  <si>
    <t>提前下达2024年人大代表履职活动经费（一般）</t>
  </si>
  <si>
    <t>提前下达2024年人大代表家站经费（一般）</t>
  </si>
  <si>
    <t>2023年度优秀家站活动资金（一般）</t>
  </si>
  <si>
    <t>接诉即办奖励经费（专项）</t>
  </si>
  <si>
    <t>2024年五经普普查办工作人员聘用经费（一般）</t>
  </si>
  <si>
    <t>提前下达2024年五经普普查员补贴经费（一般）</t>
  </si>
  <si>
    <t>提前下达2024年年度人口抽样调查两员经费（一般）</t>
  </si>
  <si>
    <t>nyrjgfljz（一般）</t>
  </si>
  <si>
    <t>红色美丽村庄建设支持经费</t>
  </si>
  <si>
    <t>提前下达2024年“两新”组织党建活动经费（一般）</t>
  </si>
  <si>
    <t>提前下达2024年村党组织“第一书记”项目（一般）</t>
  </si>
  <si>
    <t>提前下达2024年党群服务中心运行经费（一般）</t>
  </si>
  <si>
    <t>提前下达2024年第八届党员电教片观摩交流制片经费（一般）</t>
  </si>
  <si>
    <t>选调生到村任职补助资金（一般）</t>
  </si>
  <si>
    <t>提前下达2024年外围防线队伍经费（一般）</t>
  </si>
  <si>
    <t>社会建设资金（一般）</t>
  </si>
  <si>
    <t>二、文化旅游体育与传媒支出</t>
  </si>
  <si>
    <t>2024年中央提前下达三馆免费开放资金（专项）</t>
  </si>
  <si>
    <t>三、社会保障和就业支出</t>
  </si>
  <si>
    <t>社会保障和就业--丧葬补贴经费（专项）</t>
  </si>
  <si>
    <t>社会保障和就业-送温暖资金（专项）</t>
  </si>
  <si>
    <t>社会保障和就业-公益性就业岗位补贴（专项）</t>
  </si>
  <si>
    <t>社会保障和就业-中央财政优抚对象补助经费预算（义务兵家庭优待金）（专项）</t>
  </si>
  <si>
    <t>社会保障和就业--“三沿五区”散坟迁移补贴（专项）</t>
  </si>
  <si>
    <t>社会保障和就业-社区（村）养老驿站建设补助经费（专项）</t>
  </si>
  <si>
    <t>社会保障和就业-家庭照护床位建设补助（专项）</t>
  </si>
  <si>
    <t>2023年社会建设资金</t>
  </si>
  <si>
    <t>四、卫生健康支出</t>
  </si>
  <si>
    <t>事业人员工资奖金津补贴绩效工资</t>
  </si>
  <si>
    <t>卫生健康-2024年农村地区社区卫生机构人员岗位补助项目资金（专项）</t>
  </si>
  <si>
    <t>卫生健康-基本药物制度补助经费（专项）</t>
  </si>
  <si>
    <t>卫生健康-市级基本公共卫生服务补助项目（专项）</t>
  </si>
  <si>
    <t>卫生健康-中央转移支付基本公共卫生服务补助资金（专项）</t>
  </si>
  <si>
    <t>卫生健康-2024年中央转移支付基本公共卫生服务补助资金（专项））</t>
  </si>
  <si>
    <t>卫生健康-重大传染病防控经费（第二批）（专项）</t>
  </si>
  <si>
    <t>卫生健康-重大传染病防控经费（第三批）(专项）</t>
  </si>
  <si>
    <t>卫生健康-第十三次及第十四次大兴区常态化核酸检测费用（专项）</t>
  </si>
  <si>
    <t>卫生健康-2024年院前急救保障经费（专项）</t>
  </si>
  <si>
    <t>卫生健康-过渡期前一线医务人员临时性工作补助（专项）</t>
  </si>
  <si>
    <t>中央转移支付重大传染病经费（第五批）</t>
  </si>
  <si>
    <t>卫生健康-2024年中央转移支付计划生育资金-特扶（专项）</t>
  </si>
  <si>
    <t>卫生健康-2024年中央转移支付计划生育资金-奖扶（专项）</t>
  </si>
  <si>
    <t>卫生健康-2024年市级转移支付计划生育资金-特扶（专项）</t>
  </si>
  <si>
    <t>卫生健康-2024年市级转移支付计划生育资金-奖扶（专项）</t>
  </si>
  <si>
    <t>卫生健康-2024年区级转移支付计划生育资金-特扶（专项）</t>
  </si>
  <si>
    <t>卫生健康-2024年区级转移支付计划生育资金-奖扶（专项）</t>
  </si>
  <si>
    <t>卫生健康-市级计划生育补助资金-其他（专项）</t>
  </si>
  <si>
    <t>卫生健康-一次性经济帮助资金（区级）（专项）</t>
  </si>
  <si>
    <t>卫生健康-一次性经济帮助资金（市级）（专项）</t>
  </si>
  <si>
    <t>卫生健康-大兴区独生子女伤残死亡家庭特别扶助资金（区级）（专项）</t>
  </si>
  <si>
    <t>卫生健康-大兴区独生子女伤残死亡家庭特别扶助资金（市级）（专项）</t>
  </si>
  <si>
    <t>社会保障和就业--中央财政提前下达2024年优抚对象医疗保障经费（专项）</t>
  </si>
  <si>
    <t>卫生健康-促进基层中医药传承创新发展经费（专项）</t>
  </si>
  <si>
    <t>2023年促进基层中医药传承创新发展经费</t>
  </si>
  <si>
    <t>卫生健康-促进基层中医药传承创新发展经费（第二批）（专项）</t>
  </si>
  <si>
    <t>医改及卫生健康考核激励资金-家医签约</t>
  </si>
  <si>
    <t>卫生健康-2024年大兴区从业人员免费健康检查工作经费（专项）</t>
  </si>
  <si>
    <t>卫生健康-乡村医生岗位人员补助（专项）</t>
  </si>
  <si>
    <t>五、节能环保支出</t>
  </si>
  <si>
    <t>大兴区庞各庄镇北章客等村庄污水治理项目</t>
  </si>
  <si>
    <t>2023-2024年取暖季“煤改电”长效管护专项市级资金</t>
  </si>
  <si>
    <t>2024年大气精细化治理项目（专项）</t>
  </si>
  <si>
    <t>农村地区煤改气超质保期取暖设备长效管护补贴专项资金</t>
  </si>
  <si>
    <t>污染防治专项转移支付资金-大兴区农村地区“煤改电”设备更新项目</t>
  </si>
  <si>
    <t>污染防治专项转移支付资金-大兴区农村地区巩固无煤化成果电费补贴项目</t>
  </si>
  <si>
    <t>六、城乡社区支出</t>
  </si>
  <si>
    <t>大兴区2024年度责任规划师区级补贴（专项）</t>
  </si>
  <si>
    <t>大兴区2020年度村庄规划编制区级资金补贴（专项）</t>
  </si>
  <si>
    <t>庞各庄镇中心卫生院项目</t>
  </si>
  <si>
    <t>2024年大兴区重大投资项目规划谋划项目（第一批）</t>
  </si>
  <si>
    <t>大兴区电动自行车充电行为监控系统补贴（专项）</t>
  </si>
  <si>
    <t>2024年度生活垃圾分类以奖代补专项转移支付资金</t>
  </si>
  <si>
    <t>电动自行车充电设施建设项目以奖代补专项转移资金</t>
  </si>
  <si>
    <t>七、农林水支出</t>
  </si>
  <si>
    <t>提前下达2023年中央财政农业相关转移支付资金-农机购置补贴</t>
  </si>
  <si>
    <t>2023年实施休闲农业“十百千万”畅游行动项目</t>
  </si>
  <si>
    <t>2022年菜田补贴</t>
  </si>
  <si>
    <t>2023年农民专业合作社规范提升项目</t>
  </si>
  <si>
    <t>2022年度实施乡村振兴战略奖励资金</t>
  </si>
  <si>
    <t>提前下达2024年农业农村改革发展专项市级资金－已建高效节水灌溉设施运维</t>
  </si>
  <si>
    <t>提前下达2024年农业农村改革发展专项市级资金－农产品质量安全监管能力和水平提升</t>
  </si>
  <si>
    <t>提前下达2024年农业农村改革发展专项市级资金－菜田补贴</t>
  </si>
  <si>
    <t>提前下达2024年农业农村改革发展专项市级资金－2022年一产农业试点示范项目</t>
  </si>
  <si>
    <t>提前下达2024年农业农村改革发展专项市级资金－保护性耕作技术推广和扬尘监测</t>
  </si>
  <si>
    <t>提前下达2024年农业农村改革发展专项市级资金－设施农业以奖代补</t>
  </si>
  <si>
    <t>提前下达2024年农业农村改革发展专项市级资金－实施农村金融扶持</t>
  </si>
  <si>
    <t>提前下达2024年中央财政农业相关专项资金-核心育种场生产性能测定</t>
  </si>
  <si>
    <t>提前下达2024年农业农村改革发展专项市级资金-农村妇女创新创业项目</t>
  </si>
  <si>
    <t>农业领域整合区级专项资金-农村妇女创新创业项目</t>
  </si>
  <si>
    <t>农民合作社质量提升整区推进项目（专项）</t>
  </si>
  <si>
    <t>农业农村综合改革发展专项转移支付资金-2024年农业产业强镇</t>
  </si>
  <si>
    <t>农业农村综合改革发展专项转移支付资金-2024年渔业高质量发展项目（中央补助资金）</t>
  </si>
  <si>
    <t>农业农村综合改革发展专项转移支付资金-2023年度乡村振兴战略奖励资金-绿色有机认证</t>
  </si>
  <si>
    <t>农业农村综合改革发展专项转移支付资金-2023年度乡村振兴战略奖励资金-综合奖励</t>
  </si>
  <si>
    <t>农业农村综合改革发展专项转移支付资金—农业农村改革发展（设施农业以奖代补项目）</t>
  </si>
  <si>
    <t>农业农村综合改革发展专项转移支付资金-2024年第二批乡村振兴产业综合发展项目</t>
  </si>
  <si>
    <t>农业农村综合改革发展专项转移支付资金—农机报废更新补贴</t>
  </si>
  <si>
    <t>农机购置补贴（市级）</t>
  </si>
  <si>
    <t>农业领域整合区级专项资金－全国西甜瓜擂台赛</t>
  </si>
  <si>
    <t>农业领域整合区级专项资金－西瓜商品苗成本补贴项目</t>
  </si>
  <si>
    <t>提前下达2024年美丽乡村建设专项市级资金-户厕清掏</t>
  </si>
  <si>
    <t>提前下达2024年美丽乡村建设专项市级资金-节能路灯管护费</t>
  </si>
  <si>
    <t>农业农村综合改革发展专项转移支付资金-农村乱占耕地建住宅专项整治试点相关费用</t>
  </si>
  <si>
    <t>重点纪念林养护补助</t>
  </si>
  <si>
    <t>平原生态林养护资金（专项）</t>
  </si>
  <si>
    <t>平原生态林土地流转资金（专项）</t>
  </si>
  <si>
    <t>大兴区庞各庄镇“互联网+全民义务植树”（永兴河公园基地）</t>
  </si>
  <si>
    <t>2023年林业改革发展专项资金-2023年大兴区老北京水果示范基地建设项目</t>
  </si>
  <si>
    <t>园艺驿站推广活动补助（专项）</t>
  </si>
  <si>
    <t>水务领域整合区级专项资金-永兴河（念坛公园南闸-绿海路桥）综合治理提升工程维修养护</t>
  </si>
  <si>
    <t>2024年水务改革发展专项市级资金-市级河长制资金</t>
  </si>
  <si>
    <t>水务领域整合区级专项资金-河长制专项资金</t>
  </si>
  <si>
    <t>农业领域整合区级专项资金－政策性农业保险工作经费</t>
  </si>
  <si>
    <t>八、 自然资源海洋气象等支出</t>
  </si>
  <si>
    <t>大兴区房地一体的宅基地、集体建设用地权籍调查和确权登记（专项）</t>
  </si>
  <si>
    <t>九、住房保障支出</t>
  </si>
  <si>
    <t>庞各庄镇农村危房改造（一般）</t>
  </si>
  <si>
    <t>庞各庄镇老旧小区综合整治（市级）（一般）</t>
  </si>
  <si>
    <t>十、灾害防治及应急管理支出</t>
  </si>
  <si>
    <t>2310-110000-04-01-997947</t>
  </si>
  <si>
    <t>一般公共预算小计</t>
  </si>
  <si>
    <t>一、城乡社区支出</t>
  </si>
  <si>
    <t>庞各庄镇中心卫生院新建工程</t>
  </si>
  <si>
    <t>庞各庄镇田家窑村等21个村美丽乡村建设项目</t>
  </si>
  <si>
    <t>庞各庄镇保安庄村等16个村美丽乡村建设项目</t>
  </si>
  <si>
    <t>庞各庄镇路灯照明工程</t>
  </si>
  <si>
    <t>庞各庄镇2022年老旧小区综合整治雨、污水管线改造工程</t>
  </si>
  <si>
    <t>大兴区庞各庄镇隆昌大街道路建设工程项目</t>
  </si>
  <si>
    <t>大兴区庞各庄镇隆顺大街道路建设工程项目</t>
  </si>
  <si>
    <t>庞各庄镇福上村综合治理工程二期</t>
  </si>
  <si>
    <t>国家电投北京氢能中试与生产基地项目配套外电源建设工程</t>
  </si>
  <si>
    <t>大兴区庞各庄镇隆顺西街道路建设工程项目</t>
  </si>
  <si>
    <t>农田建设市级补助资金-2022年高标准农田建设第二批任务</t>
  </si>
  <si>
    <t>大兴区乡村公路大修补助专项转移支付资金</t>
  </si>
  <si>
    <t>大兴区2015年平原造林工程（专项）</t>
  </si>
  <si>
    <t>大兴区2020年平原造林工程（专项）</t>
  </si>
  <si>
    <t>大兴区庞各庄镇中心卫生院新建工程土地费</t>
  </si>
  <si>
    <t>大兴区庞各庄镇镇区PGZ03-58地块公交首末站建设工程</t>
  </si>
  <si>
    <t>庞各庄镇薛永路健康绿道建设工程（专项）</t>
  </si>
  <si>
    <t>2022年耕地保护补偿资金（专项）</t>
  </si>
  <si>
    <t>农村地区老旧“煤改电”设备更新补贴（超长期特别国债）</t>
  </si>
  <si>
    <t>大兴区庞各庄镇李家窑村和常各庄村土地整治项目</t>
  </si>
  <si>
    <t>大兴区庞各庄镇老旧果园等复耕项目（二调非耕地）共3批（专项）</t>
  </si>
  <si>
    <t>庞各庄镇DX06-0103-6078地块前期开发成本返还（博洛尼）</t>
  </si>
  <si>
    <t>国家电投北京氢能中试与生产基地（二期）项目配套外电源建设工程</t>
  </si>
  <si>
    <t>二、资源勘探工业信息等支出</t>
  </si>
  <si>
    <t>农机报废更新补贴（超长期特别国债）</t>
  </si>
  <si>
    <t>政府性基金预算小计</t>
  </si>
  <si>
    <t>合计</t>
  </si>
  <si>
    <t>大兴区庞各庄镇2024年地方政府债务限额及余额决算情况表</t>
  </si>
  <si>
    <r>
      <rPr>
        <b/>
        <sz val="10"/>
        <rFont val="宋体"/>
        <charset val="134"/>
      </rPr>
      <t>地</t>
    </r>
    <r>
      <rPr>
        <sz val="10"/>
        <rFont val="宋体"/>
        <charset val="134"/>
      </rPr>
      <t xml:space="preserve">   </t>
    </r>
    <r>
      <rPr>
        <b/>
        <sz val="10"/>
        <rFont val="宋体"/>
        <charset val="134"/>
      </rPr>
      <t>区</t>
    </r>
  </si>
  <si>
    <t>2024年债务限额</t>
  </si>
  <si>
    <t>2024年债务余额（决算数）</t>
  </si>
  <si>
    <t>一般债务</t>
  </si>
  <si>
    <t>专项债务</t>
  </si>
  <si>
    <r>
      <rPr>
        <b/>
        <sz val="10"/>
        <rFont val="宋体"/>
        <charset val="134"/>
      </rPr>
      <t>公</t>
    </r>
    <r>
      <rPr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式</t>
    </r>
  </si>
  <si>
    <t>A=B+C</t>
  </si>
  <si>
    <t>B</t>
  </si>
  <si>
    <t>C</t>
  </si>
  <si>
    <t>D=E+F</t>
  </si>
  <si>
    <t>E</t>
  </si>
  <si>
    <t>F</t>
  </si>
  <si>
    <t>安定镇</t>
  </si>
  <si>
    <t>大兴区庞各庄镇2024年地方政府一般债务余额情况表</t>
  </si>
  <si>
    <r>
      <rPr>
        <b/>
        <sz val="11"/>
        <rFont val="SimSun"/>
        <charset val="134"/>
      </rPr>
      <t>项</t>
    </r>
    <r>
      <rPr>
        <sz val="11"/>
        <rFont val="SimSun"/>
        <charset val="134"/>
      </rPr>
      <t xml:space="preserve">  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</si>
  <si>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>决算数</t>
    </r>
  </si>
  <si>
    <t>一、2022年末地方政府一般债务余额实际数</t>
  </si>
  <si>
    <t>二、2023年末地方政府一般债务余额限额</t>
  </si>
  <si>
    <t>三、2023年地方政府一般债务发行额</t>
  </si>
  <si>
    <t xml:space="preserve">  中央转贷地方的国际金融组织和外国政府贷款</t>
  </si>
  <si>
    <t xml:space="preserve">  2023年地方政府一般债券发行额</t>
  </si>
  <si>
    <t>四、2023年地方政府一般债务还本额</t>
  </si>
  <si>
    <t>五、2023年末地方政府一般债务余额决算数</t>
  </si>
  <si>
    <t>六、2023年地方财政赤字</t>
  </si>
  <si>
    <t>七、2023年地方政府一般债务余额限额</t>
  </si>
  <si>
    <t>大兴区庞各庄镇2024年地方政府专项债务余额情况表</t>
  </si>
  <si>
    <r>
      <rPr>
        <b/>
        <sz val="10"/>
        <rFont val="SimSun"/>
        <charset val="134"/>
      </rPr>
      <t>项</t>
    </r>
    <r>
      <rPr>
        <sz val="10"/>
        <rFont val="SimSun"/>
        <charset val="134"/>
      </rPr>
      <t xml:space="preserve">    </t>
    </r>
    <r>
      <rPr>
        <b/>
        <sz val="10"/>
        <rFont val="SimSun"/>
        <charset val="134"/>
      </rPr>
      <t>目</t>
    </r>
  </si>
  <si>
    <t>一、2022年末地方政府专项债务余额实际数</t>
  </si>
  <si>
    <t>二、2023年末地方政府专项债务余额限额</t>
  </si>
  <si>
    <t>三、2023年地方政府专项债务发行额</t>
  </si>
  <si>
    <t>四、2023年地方政府专项债务还本额</t>
  </si>
  <si>
    <t>五、2023年末地方政府专项债务余额决算数</t>
  </si>
  <si>
    <t>六、2023年地方政府专项债务新增限额</t>
  </si>
  <si>
    <t>七、2023年末地方政府专项债务余额限额</t>
  </si>
  <si>
    <t>2024年新增地方政府债券使用情况表</t>
  </si>
  <si>
    <t>项目编号</t>
  </si>
  <si>
    <t>项目领域</t>
  </si>
  <si>
    <t>项目主管部门</t>
  </si>
  <si>
    <t>项目实施单位</t>
  </si>
  <si>
    <t>债券性质</t>
  </si>
  <si>
    <t>债券规模</t>
  </si>
  <si>
    <t>发行时间
 （年/月）</t>
  </si>
  <si>
    <t>2024年地方政府债务发行及还本付息情况表</t>
  </si>
  <si>
    <t>项目</t>
  </si>
  <si>
    <t>本地区</t>
  </si>
  <si>
    <t>本级</t>
  </si>
  <si>
    <t>一、2022年末地方政府债务余额</t>
  </si>
  <si>
    <t>其中：一般债务</t>
  </si>
  <si>
    <t>二、2022年地方政府债务限额</t>
  </si>
  <si>
    <t>三、2023年地方政府债务发行决算数</t>
  </si>
  <si>
    <t>新增一般债券发行额</t>
  </si>
  <si>
    <t>再融资一般债券发行额</t>
  </si>
  <si>
    <t>新增专项债券发行额</t>
  </si>
  <si>
    <t>再融资专项债券发行额</t>
  </si>
  <si>
    <t>置换一般债券发行额</t>
  </si>
  <si>
    <t>置换专项债券发行额</t>
  </si>
  <si>
    <t>国际金融组织和外国政府贷款</t>
  </si>
  <si>
    <t>四、2023年地方政府债务还本决算数</t>
  </si>
  <si>
    <t>五、2023年地方政府债务付息决算数</t>
  </si>
  <si>
    <t>六、2023年末地方政府债务余额决算数</t>
  </si>
  <si>
    <t>七、2023年地方政府债务限额</t>
  </si>
  <si>
    <t>大兴区庞各庄镇2024年政府采购情况表</t>
  </si>
  <si>
    <t>项  目</t>
  </si>
  <si>
    <t>统计数</t>
  </si>
  <si>
    <t>政府采购支出信息</t>
  </si>
  <si>
    <t xml:space="preserve"> （一）政府采购支出合计</t>
  </si>
  <si>
    <t xml:space="preserve">    1．政府采购货物支出</t>
  </si>
  <si>
    <t xml:space="preserve">    2．政府采购工程支出</t>
  </si>
  <si>
    <t xml:space="preserve">    3．政府采购服务支出</t>
  </si>
  <si>
    <t xml:space="preserve"> （二）政府采购授予中小企业合同金额</t>
  </si>
  <si>
    <t xml:space="preserve">       其中：授予小微企业合同金额</t>
  </si>
  <si>
    <t>大兴区庞各庄镇2024年政府购买服务支出情况表</t>
  </si>
  <si>
    <t>一级目录</t>
  </si>
  <si>
    <t>二级目录</t>
  </si>
  <si>
    <t>公共服务</t>
  </si>
  <si>
    <t>小计</t>
  </si>
  <si>
    <t>公共安全服务</t>
  </si>
  <si>
    <t>教育公共服务</t>
  </si>
  <si>
    <t>就业公共服务</t>
  </si>
  <si>
    <t>社会保障服务</t>
  </si>
  <si>
    <t>卫生健康公共服务</t>
  </si>
  <si>
    <t>生态保护和环境治理服务</t>
  </si>
  <si>
    <t>科技公共服务</t>
  </si>
  <si>
    <t>文化公共服务</t>
  </si>
  <si>
    <t>体育公共服务</t>
  </si>
  <si>
    <t>社会治理服务</t>
  </si>
  <si>
    <t>城乡维护服务</t>
  </si>
  <si>
    <t>农业、林业和水利公共服务</t>
  </si>
  <si>
    <t>交通运输公共服务</t>
  </si>
  <si>
    <t>灾害防治及应急管理服务</t>
  </si>
  <si>
    <t>公共信息与宣传服务</t>
  </si>
  <si>
    <t>行业管理服务</t>
  </si>
  <si>
    <t>技术性公共服务</t>
  </si>
  <si>
    <t>其他公共服务</t>
  </si>
  <si>
    <t>政府履职辅助性服务</t>
  </si>
  <si>
    <t>法律服务</t>
  </si>
  <si>
    <t>课题研究和社会调查服务</t>
  </si>
  <si>
    <t>会计审计服务</t>
  </si>
  <si>
    <t>会议服务</t>
  </si>
  <si>
    <t>监督检查辅助服务</t>
  </si>
  <si>
    <t>工程服务</t>
  </si>
  <si>
    <t>评审、评估和评价服务</t>
  </si>
  <si>
    <t>咨询服务</t>
  </si>
  <si>
    <t>机关工作人员培训服务</t>
  </si>
  <si>
    <t>信息化服务</t>
  </si>
  <si>
    <t>后勤服务</t>
  </si>
  <si>
    <t>其他辅助性服务</t>
  </si>
</sst>
</file>

<file path=xl/styles.xml><?xml version="1.0" encoding="utf-8"?>
<styleSheet xmlns="http://schemas.openxmlformats.org/spreadsheetml/2006/main">
  <numFmts count="1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0.00_ "/>
    <numFmt numFmtId="178" formatCode="yyyy/mm;@"/>
    <numFmt numFmtId="179" formatCode="#,##0.000000"/>
    <numFmt numFmtId="180" formatCode="\ \ @"/>
    <numFmt numFmtId="181" formatCode="\ @"/>
    <numFmt numFmtId="182" formatCode="0_ "/>
    <numFmt numFmtId="183" formatCode="\ \ \ \ @"/>
    <numFmt numFmtId="184" formatCode="\ \ \ 0_ "/>
    <numFmt numFmtId="185" formatCode="_ * #,##0_ ;_ * \-#,##0_ ;_ * &quot;-&quot;??_ ;_ @_ "/>
  </numFmts>
  <fonts count="75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22"/>
      <name val="黑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8"/>
      <color rgb="FF000000"/>
      <name val="宋体"/>
      <charset val="134"/>
      <scheme val="major"/>
    </font>
    <font>
      <sz val="11"/>
      <color rgb="FF000000"/>
      <name val="Arial"/>
      <charset val="0"/>
    </font>
    <font>
      <b/>
      <sz val="10"/>
      <name val="宋体"/>
      <charset val="134"/>
      <scheme val="maj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rgb="FF000000"/>
      <name val="Arial"/>
      <charset val="0"/>
    </font>
    <font>
      <b/>
      <sz val="10"/>
      <name val="宋体"/>
      <charset val="134"/>
      <scheme val="minor"/>
    </font>
    <font>
      <sz val="8"/>
      <color rgb="FF000000"/>
      <name val="Arial"/>
      <charset val="0"/>
    </font>
    <font>
      <b/>
      <sz val="18"/>
      <color rgb="FF000000"/>
      <name val="宋体"/>
      <charset val="134"/>
    </font>
    <font>
      <b/>
      <sz val="10"/>
      <name val="SimSun"/>
      <charset val="134"/>
    </font>
    <font>
      <sz val="10"/>
      <name val="SimSun"/>
      <charset val="134"/>
    </font>
    <font>
      <b/>
      <sz val="11"/>
      <color rgb="FF000000"/>
      <name val="Arial"/>
      <charset val="0"/>
    </font>
    <font>
      <b/>
      <sz val="10"/>
      <color rgb="FF000000"/>
      <name val="宋体"/>
      <charset val="134"/>
      <scheme val="maj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2"/>
      <name val="宋体"/>
      <charset val="134"/>
    </font>
    <font>
      <b/>
      <sz val="18"/>
      <name val="宋体"/>
      <charset val="134"/>
      <scheme val="major"/>
    </font>
    <font>
      <sz val="18"/>
      <color rgb="FF000000"/>
      <name val="宋体"/>
      <charset val="134"/>
      <scheme val="major"/>
    </font>
    <font>
      <b/>
      <sz val="10"/>
      <name val="宋体"/>
      <charset val="134"/>
    </font>
    <font>
      <b/>
      <sz val="10"/>
      <color rgb="FF000000"/>
      <name val="宋体"/>
      <charset val="134"/>
      <scheme val="minor"/>
    </font>
    <font>
      <b/>
      <sz val="18"/>
      <color indexed="10"/>
      <name val="Arial"/>
      <charset val="0"/>
    </font>
    <font>
      <sz val="10"/>
      <name val="Arial"/>
      <charset val="0"/>
    </font>
    <font>
      <sz val="10"/>
      <color indexed="10"/>
      <name val="Arial"/>
      <charset val="0"/>
    </font>
    <font>
      <b/>
      <sz val="10"/>
      <name val="Times New Roman"/>
      <charset val="0"/>
    </font>
    <font>
      <sz val="22"/>
      <name val="Times New Roman"/>
      <charset val="0"/>
    </font>
    <font>
      <b/>
      <sz val="10"/>
      <color indexed="10"/>
      <name val="Arial"/>
      <charset val="0"/>
    </font>
    <font>
      <sz val="10"/>
      <color rgb="FFFF0000"/>
      <name val="Arial"/>
      <charset val="0"/>
    </font>
    <font>
      <b/>
      <sz val="10"/>
      <name val="Arial"/>
      <charset val="0"/>
    </font>
    <font>
      <sz val="10"/>
      <color indexed="8"/>
      <name val="宋体"/>
      <charset val="134"/>
    </font>
    <font>
      <b/>
      <sz val="10"/>
      <color indexed="10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0"/>
      <color rgb="FFFF0000"/>
      <name val="宋体"/>
      <charset val="0"/>
    </font>
    <font>
      <sz val="18"/>
      <name val="黑体"/>
      <charset val="134"/>
    </font>
    <font>
      <sz val="12"/>
      <name val="仿宋_GB2312"/>
      <charset val="134"/>
    </font>
    <font>
      <sz val="16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name val="SimSun"/>
      <charset val="134"/>
    </font>
    <font>
      <sz val="11"/>
      <name val="SimSun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indexed="0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4" fillId="10" borderId="0" applyNumberFormat="0" applyBorder="0" applyAlignment="0" applyProtection="0">
      <alignment vertical="center"/>
    </xf>
    <xf numFmtId="0" fontId="66" fillId="2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9" fillId="29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0" fillId="17" borderId="15" applyNumberFormat="0" applyFont="0" applyAlignment="0" applyProtection="0">
      <alignment vertical="center"/>
    </xf>
    <xf numFmtId="0" fontId="59" fillId="23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1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9" fillId="16" borderId="0" applyNumberFormat="0" applyBorder="0" applyAlignment="0" applyProtection="0">
      <alignment vertical="center"/>
    </xf>
    <xf numFmtId="0" fontId="63" fillId="0" borderId="16" applyNumberFormat="0" applyFill="0" applyAlignment="0" applyProtection="0">
      <alignment vertical="center"/>
    </xf>
    <xf numFmtId="0" fontId="59" fillId="22" borderId="0" applyNumberFormat="0" applyBorder="0" applyAlignment="0" applyProtection="0">
      <alignment vertical="center"/>
    </xf>
    <xf numFmtId="0" fontId="70" fillId="9" borderId="18" applyNumberFormat="0" applyAlignment="0" applyProtection="0">
      <alignment vertical="center"/>
    </xf>
    <xf numFmtId="0" fontId="56" fillId="9" borderId="13" applyNumberFormat="0" applyAlignment="0" applyProtection="0">
      <alignment vertical="center"/>
    </xf>
    <xf numFmtId="0" fontId="67" fillId="28" borderId="17" applyNumberFormat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9" fillId="33" borderId="0" applyNumberFormat="0" applyBorder="0" applyAlignment="0" applyProtection="0">
      <alignment vertical="center"/>
    </xf>
    <xf numFmtId="0" fontId="55" fillId="0" borderId="12" applyNumberFormat="0" applyFill="0" applyAlignment="0" applyProtection="0">
      <alignment vertical="center"/>
    </xf>
    <xf numFmtId="0" fontId="72" fillId="0" borderId="19" applyNumberFormat="0" applyFill="0" applyAlignment="0" applyProtection="0">
      <alignment vertical="center"/>
    </xf>
    <xf numFmtId="0" fontId="62" fillId="21" borderId="0" applyNumberFormat="0" applyBorder="0" applyAlignment="0" applyProtection="0">
      <alignment vertical="center"/>
    </xf>
    <xf numFmtId="0" fontId="71" fillId="37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9" fillId="20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9" fillId="36" borderId="0" applyNumberFormat="0" applyBorder="0" applyAlignment="0" applyProtection="0">
      <alignment vertical="center"/>
    </xf>
    <xf numFmtId="0" fontId="59" fillId="35" borderId="0" applyNumberFormat="0" applyBorder="0" applyAlignment="0" applyProtection="0">
      <alignment vertical="center"/>
    </xf>
    <xf numFmtId="0" fontId="54" fillId="7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59" fillId="11" borderId="0" applyNumberFormat="0" applyBorder="0" applyAlignment="0" applyProtection="0">
      <alignment vertical="center"/>
    </xf>
    <xf numFmtId="0" fontId="59" fillId="2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9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8" fillId="2" borderId="1" xfId="0" applyNumberFormat="1" applyFont="1" applyFill="1" applyBorder="1" applyAlignment="1">
      <alignment horizontal="center" vertical="center"/>
    </xf>
    <xf numFmtId="177" fontId="8" fillId="2" borderId="2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177" fontId="9" fillId="0" borderId="2" xfId="0" applyNumberFormat="1" applyFont="1" applyFill="1" applyBorder="1" applyAlignment="1">
      <alignment horizontal="right" vertical="center"/>
    </xf>
    <xf numFmtId="0" fontId="9" fillId="0" borderId="3" xfId="0" applyNumberFormat="1" applyFont="1" applyFill="1" applyBorder="1" applyAlignment="1">
      <alignment horizontal="left" vertical="center"/>
    </xf>
    <xf numFmtId="177" fontId="9" fillId="0" borderId="4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 wrapText="1"/>
    </xf>
    <xf numFmtId="177" fontId="14" fillId="0" borderId="1" xfId="0" applyNumberFormat="1" applyFont="1" applyFill="1" applyBorder="1" applyAlignment="1">
      <alignment vertical="center" wrapText="1"/>
    </xf>
    <xf numFmtId="0" fontId="13" fillId="0" borderId="3" xfId="0" applyNumberFormat="1" applyFont="1" applyFill="1" applyBorder="1" applyAlignment="1">
      <alignment vertical="center" wrapText="1"/>
    </xf>
    <xf numFmtId="4" fontId="14" fillId="0" borderId="3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top" wrapText="1"/>
    </xf>
    <xf numFmtId="0" fontId="15" fillId="0" borderId="0" xfId="0" applyFont="1" applyFill="1" applyBorder="1" applyAlignment="1">
      <alignment horizontal="right" vertical="top" wrapText="1"/>
    </xf>
    <xf numFmtId="0" fontId="16" fillId="2" borderId="1" xfId="0" applyNumberFormat="1" applyFont="1" applyFill="1" applyBorder="1" applyAlignment="1">
      <alignment horizontal="center" vertical="center" wrapText="1"/>
    </xf>
    <xf numFmtId="180" fontId="16" fillId="2" borderId="2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vertical="center" wrapText="1"/>
    </xf>
    <xf numFmtId="177" fontId="17" fillId="0" borderId="1" xfId="0" applyNumberFormat="1" applyFont="1" applyFill="1" applyBorder="1" applyAlignment="1">
      <alignment vertical="center" wrapText="1"/>
    </xf>
    <xf numFmtId="178" fontId="17" fillId="0" borderId="2" xfId="0" applyNumberFormat="1" applyFont="1" applyFill="1" applyBorder="1" applyAlignment="1">
      <alignment vertical="center" wrapText="1"/>
    </xf>
    <xf numFmtId="0" fontId="17" fillId="0" borderId="3" xfId="0" applyNumberFormat="1" applyFont="1" applyFill="1" applyBorder="1" applyAlignment="1">
      <alignment vertical="center" wrapText="1"/>
    </xf>
    <xf numFmtId="177" fontId="17" fillId="0" borderId="3" xfId="0" applyNumberFormat="1" applyFont="1" applyFill="1" applyBorder="1" applyAlignment="1">
      <alignment vertical="center" wrapText="1"/>
    </xf>
    <xf numFmtId="178" fontId="17" fillId="0" borderId="4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9" fillId="2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vertical="center" wrapText="1"/>
    </xf>
    <xf numFmtId="4" fontId="15" fillId="0" borderId="1" xfId="0" applyNumberFormat="1" applyFont="1" applyFill="1" applyBorder="1" applyAlignment="1">
      <alignment vertical="center" wrapText="1"/>
    </xf>
    <xf numFmtId="177" fontId="15" fillId="0" borderId="1" xfId="0" applyNumberFormat="1" applyFont="1" applyFill="1" applyBorder="1" applyAlignment="1">
      <alignment vertical="center" wrapText="1"/>
    </xf>
    <xf numFmtId="0" fontId="20" fillId="0" borderId="3" xfId="0" applyNumberFormat="1" applyFont="1" applyFill="1" applyBorder="1" applyAlignment="1">
      <alignment vertical="center" wrapText="1"/>
    </xf>
    <xf numFmtId="0" fontId="15" fillId="0" borderId="3" xfId="0" applyNumberFormat="1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center" vertical="top" wrapText="1"/>
    </xf>
    <xf numFmtId="0" fontId="21" fillId="2" borderId="1" xfId="0" applyNumberFormat="1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vertical="center" wrapText="1"/>
    </xf>
    <xf numFmtId="180" fontId="12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81" fontId="12" fillId="0" borderId="1" xfId="0" applyNumberFormat="1" applyFont="1" applyFill="1" applyBorder="1" applyAlignment="1">
      <alignment horizontal="center" vertical="center" wrapText="1"/>
    </xf>
    <xf numFmtId="180" fontId="12" fillId="0" borderId="1" xfId="0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vertical="center" wrapText="1"/>
    </xf>
    <xf numFmtId="177" fontId="24" fillId="0" borderId="3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25" fillId="3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26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vertical="center" wrapText="1"/>
    </xf>
    <xf numFmtId="177" fontId="28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left" vertical="center" wrapText="1"/>
    </xf>
    <xf numFmtId="177" fontId="3" fillId="3" borderId="1" xfId="0" applyNumberFormat="1" applyFont="1" applyFill="1" applyBorder="1" applyAlignment="1">
      <alignment horizontal="right" vertical="center" wrapText="1"/>
    </xf>
    <xf numFmtId="182" fontId="24" fillId="3" borderId="1" xfId="0" applyNumberFormat="1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16" fillId="3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center" wrapText="1"/>
    </xf>
    <xf numFmtId="177" fontId="28" fillId="0" borderId="1" xfId="0" applyNumberFormat="1" applyFont="1" applyFill="1" applyBorder="1" applyAlignment="1">
      <alignment horizontal="right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24" fillId="2" borderId="5" xfId="0" applyNumberFormat="1" applyFont="1" applyFill="1" applyBorder="1" applyAlignment="1">
      <alignment horizontal="center" vertical="center" wrapText="1"/>
    </xf>
    <xf numFmtId="180" fontId="29" fillId="2" borderId="6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vertical="center" wrapText="1"/>
    </xf>
    <xf numFmtId="182" fontId="24" fillId="0" borderId="2" xfId="0" applyNumberFormat="1" applyFont="1" applyFill="1" applyBorder="1" applyAlignment="1">
      <alignment vertical="center" wrapText="1"/>
    </xf>
    <xf numFmtId="0" fontId="24" fillId="0" borderId="3" xfId="0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vertical="center" wrapText="1"/>
    </xf>
    <xf numFmtId="182" fontId="24" fillId="0" borderId="4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29" fillId="2" borderId="5" xfId="0" applyNumberFormat="1" applyFont="1" applyFill="1" applyBorder="1" applyAlignment="1">
      <alignment horizontal="center" vertical="center" wrapText="1"/>
    </xf>
    <xf numFmtId="183" fontId="16" fillId="2" borderId="6" xfId="0" applyNumberFormat="1" applyFont="1" applyFill="1" applyBorder="1" applyAlignment="1">
      <alignment horizontal="center" vertical="center" wrapText="1"/>
    </xf>
    <xf numFmtId="184" fontId="24" fillId="0" borderId="2" xfId="0" applyNumberFormat="1" applyFont="1" applyFill="1" applyBorder="1" applyAlignment="1">
      <alignment vertical="center" wrapText="1"/>
    </xf>
    <xf numFmtId="184" fontId="24" fillId="0" borderId="4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top" wrapText="1"/>
    </xf>
    <xf numFmtId="0" fontId="23" fillId="0" borderId="0" xfId="0" applyNumberFormat="1" applyFont="1" applyFill="1" applyBorder="1" applyAlignment="1">
      <alignment horizontal="left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82" fontId="29" fillId="0" borderId="1" xfId="0" applyNumberFormat="1" applyFont="1" applyFill="1" applyBorder="1" applyAlignment="1">
      <alignment vertical="center" wrapText="1"/>
    </xf>
    <xf numFmtId="0" fontId="24" fillId="0" borderId="1" xfId="0" applyNumberFormat="1" applyFont="1" applyFill="1" applyBorder="1" applyAlignment="1">
      <alignment vertical="top" wrapText="1"/>
    </xf>
    <xf numFmtId="0" fontId="24" fillId="0" borderId="2" xfId="0" applyNumberFormat="1" applyFont="1" applyFill="1" applyBorder="1" applyAlignment="1">
      <alignment vertical="top" wrapText="1"/>
    </xf>
    <xf numFmtId="180" fontId="16" fillId="0" borderId="1" xfId="0" applyNumberFormat="1" applyFont="1" applyFill="1" applyBorder="1" applyAlignment="1">
      <alignment vertical="center" wrapText="1"/>
    </xf>
    <xf numFmtId="182" fontId="24" fillId="0" borderId="1" xfId="0" applyNumberFormat="1" applyFont="1" applyFill="1" applyBorder="1" applyAlignment="1">
      <alignment vertical="center" wrapText="1"/>
    </xf>
    <xf numFmtId="180" fontId="23" fillId="0" borderId="1" xfId="0" applyNumberFormat="1" applyFont="1" applyFill="1" applyBorder="1" applyAlignment="1">
      <alignment horizontal="left" vertical="center" wrapText="1"/>
    </xf>
    <xf numFmtId="180" fontId="23" fillId="0" borderId="1" xfId="0" applyNumberFormat="1" applyFont="1" applyFill="1" applyBorder="1" applyAlignment="1">
      <alignment vertical="center" wrapText="1"/>
    </xf>
    <xf numFmtId="182" fontId="29" fillId="0" borderId="3" xfId="0" applyNumberFormat="1" applyFont="1" applyFill="1" applyBorder="1" applyAlignment="1">
      <alignment vertical="center" wrapText="1"/>
    </xf>
    <xf numFmtId="180" fontId="16" fillId="0" borderId="3" xfId="0" applyNumberFormat="1" applyFont="1" applyFill="1" applyBorder="1" applyAlignment="1">
      <alignment vertical="center" wrapText="1"/>
    </xf>
    <xf numFmtId="0" fontId="24" fillId="0" borderId="3" xfId="0" applyNumberFormat="1" applyFont="1" applyFill="1" applyBorder="1" applyAlignment="1">
      <alignment vertical="top" wrapText="1"/>
    </xf>
    <xf numFmtId="0" fontId="24" fillId="0" borderId="4" xfId="0" applyNumberFormat="1" applyFont="1" applyFill="1" applyBorder="1" applyAlignment="1">
      <alignment vertical="top" wrapText="1"/>
    </xf>
    <xf numFmtId="182" fontId="29" fillId="0" borderId="0" xfId="0" applyNumberFormat="1" applyFont="1" applyFill="1" applyBorder="1" applyAlignment="1">
      <alignment vertical="center" wrapText="1"/>
    </xf>
    <xf numFmtId="180" fontId="16" fillId="0" borderId="0" xfId="0" applyNumberFormat="1" applyFont="1" applyFill="1" applyBorder="1" applyAlignment="1">
      <alignment vertical="center" wrapText="1"/>
    </xf>
    <xf numFmtId="0" fontId="24" fillId="0" borderId="0" xfId="0" applyNumberFormat="1" applyFont="1" applyFill="1" applyBorder="1" applyAlignment="1">
      <alignment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182" fontId="24" fillId="0" borderId="3" xfId="0" applyNumberFormat="1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182" fontId="31" fillId="0" borderId="0" xfId="0" applyNumberFormat="1" applyFont="1" applyFill="1" applyBorder="1" applyAlignment="1">
      <alignment vertical="center"/>
    </xf>
    <xf numFmtId="0" fontId="31" fillId="0" borderId="0" xfId="0" applyFont="1" applyFill="1" applyBorder="1" applyAlignment="1">
      <alignment horizontal="right" vertical="center"/>
    </xf>
    <xf numFmtId="0" fontId="32" fillId="0" borderId="0" xfId="0" applyFont="1" applyFill="1" applyBorder="1" applyAlignment="1">
      <alignment vertical="center"/>
    </xf>
    <xf numFmtId="0" fontId="28" fillId="2" borderId="1" xfId="0" applyFont="1" applyFill="1" applyBorder="1" applyAlignment="1">
      <alignment horizontal="center" vertical="center" wrapText="1"/>
    </xf>
    <xf numFmtId="177" fontId="28" fillId="2" borderId="1" xfId="0" applyNumberFormat="1" applyFont="1" applyFill="1" applyBorder="1" applyAlignment="1">
      <alignment horizontal="center" vertical="center" wrapText="1"/>
    </xf>
    <xf numFmtId="177" fontId="28" fillId="2" borderId="2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177" fontId="33" fillId="2" borderId="1" xfId="0" applyNumberFormat="1" applyFont="1" applyFill="1" applyBorder="1" applyAlignment="1">
      <alignment horizontal="center" vertical="center" wrapText="1"/>
    </xf>
    <xf numFmtId="177" fontId="3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vertical="center"/>
    </xf>
    <xf numFmtId="0" fontId="28" fillId="2" borderId="2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vertical="center"/>
    </xf>
    <xf numFmtId="0" fontId="33" fillId="2" borderId="2" xfId="0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left" vertical="center"/>
    </xf>
    <xf numFmtId="177" fontId="32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left" vertical="center"/>
    </xf>
    <xf numFmtId="177" fontId="31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177" fontId="31" fillId="0" borderId="0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left" vertical="center"/>
    </xf>
    <xf numFmtId="177" fontId="37" fillId="2" borderId="1" xfId="0" applyNumberFormat="1" applyFont="1" applyFill="1" applyBorder="1" applyAlignment="1">
      <alignment horizontal="center" vertical="center" wrapText="1"/>
    </xf>
    <xf numFmtId="177" fontId="37" fillId="2" borderId="2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left" vertical="center"/>
    </xf>
    <xf numFmtId="49" fontId="37" fillId="0" borderId="1" xfId="0" applyNumberFormat="1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9" fontId="28" fillId="0" borderId="1" xfId="0" applyNumberFormat="1" applyFont="1" applyFill="1" applyBorder="1" applyAlignment="1">
      <alignment horizontal="right" vertical="center" wrapText="1"/>
    </xf>
    <xf numFmtId="9" fontId="28" fillId="0" borderId="2" xfId="0" applyNumberFormat="1" applyFont="1" applyFill="1" applyBorder="1" applyAlignment="1">
      <alignment horizontal="right" vertical="center" wrapText="1"/>
    </xf>
    <xf numFmtId="49" fontId="31" fillId="0" borderId="1" xfId="0" applyNumberFormat="1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right" vertical="center" wrapText="1"/>
    </xf>
    <xf numFmtId="9" fontId="3" fillId="0" borderId="1" xfId="0" applyNumberFormat="1" applyFont="1" applyFill="1" applyBorder="1" applyAlignment="1">
      <alignment horizontal="right" vertical="center" wrapText="1"/>
    </xf>
    <xf numFmtId="9" fontId="3" fillId="0" borderId="2" xfId="0" applyNumberFormat="1" applyFont="1" applyFill="1" applyBorder="1" applyAlignment="1">
      <alignment horizontal="right" vertical="center" wrapText="1"/>
    </xf>
    <xf numFmtId="0" fontId="38" fillId="0" borderId="1" xfId="0" applyFont="1" applyFill="1" applyBorder="1" applyAlignment="1">
      <alignment vertical="center" shrinkToFit="1"/>
    </xf>
    <xf numFmtId="0" fontId="28" fillId="4" borderId="1" xfId="0" applyFont="1" applyFill="1" applyBorder="1" applyAlignment="1">
      <alignment vertical="center"/>
    </xf>
    <xf numFmtId="43" fontId="3" fillId="0" borderId="1" xfId="8" applyNumberFormat="1" applyFont="1" applyFill="1" applyBorder="1" applyAlignment="1">
      <alignment horizontal="center" vertical="center"/>
    </xf>
    <xf numFmtId="43" fontId="3" fillId="0" borderId="1" xfId="8" applyNumberFormat="1" applyFont="1" applyFill="1" applyBorder="1" applyAlignment="1">
      <alignment horizontal="right" vertical="center" wrapText="1"/>
    </xf>
    <xf numFmtId="49" fontId="37" fillId="0" borderId="3" xfId="0" applyNumberFormat="1" applyFont="1" applyFill="1" applyBorder="1" applyAlignment="1">
      <alignment horizontal="left" vertical="center"/>
    </xf>
    <xf numFmtId="177" fontId="28" fillId="0" borderId="3" xfId="0" applyNumberFormat="1" applyFont="1" applyFill="1" applyBorder="1" applyAlignment="1">
      <alignment horizontal="right" vertical="center" wrapText="1"/>
    </xf>
    <xf numFmtId="9" fontId="28" fillId="0" borderId="3" xfId="0" applyNumberFormat="1" applyFont="1" applyFill="1" applyBorder="1" applyAlignment="1">
      <alignment horizontal="right" vertical="center" wrapText="1"/>
    </xf>
    <xf numFmtId="9" fontId="28" fillId="0" borderId="4" xfId="0" applyNumberFormat="1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 wrapText="1"/>
    </xf>
    <xf numFmtId="177" fontId="28" fillId="2" borderId="5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right" vertical="center" wrapText="1"/>
    </xf>
    <xf numFmtId="0" fontId="3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vertical="center"/>
      <protection locked="0"/>
    </xf>
    <xf numFmtId="177" fontId="3" fillId="0" borderId="1" xfId="0" applyNumberFormat="1" applyFont="1" applyFill="1" applyBorder="1" applyAlignment="1" applyProtection="1">
      <alignment vertical="center"/>
      <protection locked="0"/>
    </xf>
    <xf numFmtId="0" fontId="28" fillId="0" borderId="3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right" vertical="center" wrapText="1"/>
    </xf>
    <xf numFmtId="0" fontId="43" fillId="2" borderId="5" xfId="0" applyFont="1" applyFill="1" applyBorder="1" applyAlignment="1">
      <alignment horizontal="center" vertical="center" wrapText="1"/>
    </xf>
    <xf numFmtId="0" fontId="43" fillId="2" borderId="6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177" fontId="28" fillId="0" borderId="1" xfId="0" applyNumberFormat="1" applyFont="1" applyFill="1" applyBorder="1" applyAlignment="1">
      <alignment horizontal="center" vertical="center" wrapText="1"/>
    </xf>
    <xf numFmtId="177" fontId="28" fillId="0" borderId="2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177" fontId="38" fillId="0" borderId="1" xfId="0" applyNumberFormat="1" applyFont="1" applyFill="1" applyBorder="1" applyAlignment="1">
      <alignment horizontal="center" vertical="center" wrapText="1"/>
    </xf>
    <xf numFmtId="177" fontId="38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left" vertical="center" wrapText="1"/>
    </xf>
    <xf numFmtId="177" fontId="38" fillId="0" borderId="3" xfId="0" applyNumberFormat="1" applyFont="1" applyFill="1" applyBorder="1" applyAlignment="1">
      <alignment horizontal="center" vertical="center" wrapText="1"/>
    </xf>
    <xf numFmtId="177" fontId="38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justify" vertical="center" wrapText="1"/>
    </xf>
    <xf numFmtId="177" fontId="3" fillId="0" borderId="2" xfId="0" applyNumberFormat="1" applyFont="1" applyFill="1" applyBorder="1" applyAlignment="1">
      <alignment horizontal="center" vertical="center"/>
    </xf>
    <xf numFmtId="177" fontId="28" fillId="0" borderId="4" xfId="0" applyNumberFormat="1" applyFont="1" applyFill="1" applyBorder="1" applyAlignment="1">
      <alignment horizontal="center" vertical="center" wrapText="1"/>
    </xf>
    <xf numFmtId="0" fontId="0" fillId="5" borderId="0" xfId="0" applyFont="1" applyFill="1" applyBorder="1" applyAlignment="1">
      <alignment vertical="center"/>
    </xf>
    <xf numFmtId="0" fontId="44" fillId="5" borderId="0" xfId="0" applyFont="1" applyFill="1" applyBorder="1" applyAlignment="1">
      <alignment vertical="center" wrapText="1"/>
    </xf>
    <xf numFmtId="0" fontId="45" fillId="5" borderId="0" xfId="0" applyFont="1" applyFill="1" applyBorder="1" applyAlignment="1">
      <alignment vertical="center"/>
    </xf>
    <xf numFmtId="0" fontId="44" fillId="5" borderId="0" xfId="0" applyFont="1" applyFill="1" applyAlignment="1">
      <alignment vertical="center"/>
    </xf>
    <xf numFmtId="0" fontId="44" fillId="5" borderId="0" xfId="0" applyFont="1" applyFill="1" applyBorder="1" applyAlignment="1">
      <alignment vertical="center"/>
    </xf>
    <xf numFmtId="0" fontId="45" fillId="5" borderId="0" xfId="0" applyFont="1" applyFill="1" applyAlignment="1">
      <alignment vertical="center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0" fillId="5" borderId="0" xfId="0" applyFont="1" applyFill="1" applyBorder="1" applyAlignment="1">
      <alignment vertical="center" wrapText="1"/>
    </xf>
    <xf numFmtId="4" fontId="0" fillId="5" borderId="0" xfId="0" applyNumberFormat="1" applyFont="1" applyFill="1" applyBorder="1" applyAlignment="1">
      <alignment vertical="center"/>
    </xf>
    <xf numFmtId="10" fontId="0" fillId="5" borderId="0" xfId="0" applyNumberFormat="1" applyFont="1" applyFill="1" applyBorder="1" applyAlignment="1">
      <alignment vertical="center"/>
    </xf>
    <xf numFmtId="177" fontId="0" fillId="5" borderId="0" xfId="0" applyNumberFormat="1" applyFont="1" applyFill="1" applyBorder="1" applyAlignment="1">
      <alignment vertical="center"/>
    </xf>
    <xf numFmtId="0" fontId="40" fillId="5" borderId="0" xfId="0" applyFont="1" applyFill="1" applyBorder="1" applyAlignment="1">
      <alignment horizontal="center" vertical="center"/>
    </xf>
    <xf numFmtId="182" fontId="46" fillId="5" borderId="0" xfId="0" applyNumberFormat="1" applyFont="1" applyFill="1" applyBorder="1" applyAlignment="1">
      <alignment horizontal="right" vertical="center"/>
    </xf>
    <xf numFmtId="0" fontId="44" fillId="6" borderId="1" xfId="0" applyFont="1" applyFill="1" applyBorder="1" applyAlignment="1">
      <alignment horizontal="center" vertical="center" wrapText="1"/>
    </xf>
    <xf numFmtId="4" fontId="44" fillId="6" borderId="1" xfId="0" applyNumberFormat="1" applyFont="1" applyFill="1" applyBorder="1" applyAlignment="1">
      <alignment horizontal="center" vertical="center" wrapText="1"/>
    </xf>
    <xf numFmtId="4" fontId="44" fillId="6" borderId="8" xfId="0" applyNumberFormat="1" applyFont="1" applyFill="1" applyBorder="1" applyAlignment="1">
      <alignment horizontal="center" vertical="center" wrapText="1"/>
    </xf>
    <xf numFmtId="10" fontId="44" fillId="6" borderId="8" xfId="0" applyNumberFormat="1" applyFont="1" applyFill="1" applyBorder="1" applyAlignment="1">
      <alignment horizontal="center" vertical="center" wrapText="1"/>
    </xf>
    <xf numFmtId="177" fontId="44" fillId="6" borderId="1" xfId="0" applyNumberFormat="1" applyFont="1" applyFill="1" applyBorder="1" applyAlignment="1">
      <alignment horizontal="center" vertical="center" wrapText="1"/>
    </xf>
    <xf numFmtId="4" fontId="44" fillId="6" borderId="9" xfId="0" applyNumberFormat="1" applyFont="1" applyFill="1" applyBorder="1" applyAlignment="1">
      <alignment horizontal="center" vertical="center" wrapText="1"/>
    </xf>
    <xf numFmtId="10" fontId="44" fillId="6" borderId="9" xfId="0" applyNumberFormat="1" applyFont="1" applyFill="1" applyBorder="1" applyAlignment="1">
      <alignment horizontal="center" vertical="center" wrapText="1"/>
    </xf>
    <xf numFmtId="0" fontId="47" fillId="5" borderId="1" xfId="0" applyFont="1" applyFill="1" applyBorder="1" applyAlignment="1">
      <alignment horizontal="left" vertical="center"/>
    </xf>
    <xf numFmtId="0" fontId="47" fillId="5" borderId="1" xfId="0" applyFont="1" applyFill="1" applyBorder="1" applyAlignment="1">
      <alignment horizontal="left" vertical="center" wrapText="1"/>
    </xf>
    <xf numFmtId="4" fontId="47" fillId="0" borderId="1" xfId="0" applyNumberFormat="1" applyFont="1" applyFill="1" applyBorder="1" applyAlignment="1">
      <alignment horizontal="right" vertical="center"/>
    </xf>
    <xf numFmtId="4" fontId="47" fillId="5" borderId="1" xfId="0" applyNumberFormat="1" applyFont="1" applyFill="1" applyBorder="1" applyAlignment="1">
      <alignment horizontal="right" vertical="center"/>
    </xf>
    <xf numFmtId="10" fontId="47" fillId="5" borderId="1" xfId="0" applyNumberFormat="1" applyFont="1" applyFill="1" applyBorder="1" applyAlignment="1">
      <alignment horizontal="right" vertical="center"/>
    </xf>
    <xf numFmtId="10" fontId="45" fillId="5" borderId="1" xfId="0" applyNumberFormat="1" applyFont="1" applyFill="1" applyBorder="1" applyAlignment="1">
      <alignment vertical="center"/>
    </xf>
    <xf numFmtId="0" fontId="47" fillId="5" borderId="1" xfId="0" applyNumberFormat="1" applyFont="1" applyFill="1" applyBorder="1" applyAlignment="1">
      <alignment horizontal="left" vertical="center"/>
    </xf>
    <xf numFmtId="0" fontId="48" fillId="5" borderId="1" xfId="0" applyFont="1" applyFill="1" applyBorder="1" applyAlignment="1">
      <alignment horizontal="left" vertical="center"/>
    </xf>
    <xf numFmtId="0" fontId="48" fillId="5" borderId="1" xfId="0" applyFont="1" applyFill="1" applyBorder="1" applyAlignment="1">
      <alignment horizontal="left" vertical="center" wrapText="1"/>
    </xf>
    <xf numFmtId="4" fontId="48" fillId="5" borderId="1" xfId="0" applyNumberFormat="1" applyFont="1" applyFill="1" applyBorder="1" applyAlignment="1">
      <alignment horizontal="right" vertical="center"/>
    </xf>
    <xf numFmtId="10" fontId="48" fillId="5" borderId="1" xfId="0" applyNumberFormat="1" applyFont="1" applyFill="1" applyBorder="1" applyAlignment="1">
      <alignment horizontal="right" vertical="center"/>
    </xf>
    <xf numFmtId="10" fontId="44" fillId="5" borderId="1" xfId="0" applyNumberFormat="1" applyFont="1" applyFill="1" applyBorder="1" applyAlignment="1">
      <alignment vertical="center"/>
    </xf>
    <xf numFmtId="0" fontId="48" fillId="5" borderId="1" xfId="0" applyNumberFormat="1" applyFont="1" applyFill="1" applyBorder="1" applyAlignment="1">
      <alignment horizontal="left" vertical="center"/>
    </xf>
    <xf numFmtId="10" fontId="44" fillId="5" borderId="1" xfId="0" applyNumberFormat="1" applyFont="1" applyFill="1" applyBorder="1" applyAlignment="1">
      <alignment horizontal="right" vertical="center"/>
    </xf>
    <xf numFmtId="10" fontId="45" fillId="5" borderId="1" xfId="0" applyNumberFormat="1" applyFont="1" applyFill="1" applyBorder="1" applyAlignment="1">
      <alignment horizontal="right" vertical="center"/>
    </xf>
    <xf numFmtId="176" fontId="28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177" fontId="48" fillId="0" borderId="1" xfId="0" applyNumberFormat="1" applyFont="1" applyFill="1" applyBorder="1" applyAlignment="1">
      <alignment horizontal="right" vertical="center" wrapText="1"/>
    </xf>
    <xf numFmtId="0" fontId="0" fillId="3" borderId="1" xfId="0" applyFont="1" applyFill="1" applyBorder="1" applyAlignment="1">
      <alignment horizontal="right" vertical="center"/>
    </xf>
    <xf numFmtId="177" fontId="47" fillId="0" borderId="1" xfId="0" applyNumberFormat="1" applyFont="1" applyFill="1" applyBorder="1" applyAlignment="1">
      <alignment horizontal="right" vertical="center" wrapText="1"/>
    </xf>
    <xf numFmtId="0" fontId="49" fillId="0" borderId="1" xfId="0" applyFont="1" applyFill="1" applyBorder="1" applyAlignment="1">
      <alignment horizontal="left" vertical="center"/>
    </xf>
    <xf numFmtId="0" fontId="49" fillId="0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9" fontId="28" fillId="0" borderId="1" xfId="11" applyFont="1" applyFill="1" applyBorder="1" applyAlignment="1">
      <alignment horizontal="center" vertical="center" wrapText="1"/>
    </xf>
    <xf numFmtId="177" fontId="28" fillId="0" borderId="10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/>
    </xf>
    <xf numFmtId="177" fontId="48" fillId="0" borderId="1" xfId="0" applyNumberFormat="1" applyFont="1" applyFill="1" applyBorder="1" applyAlignment="1">
      <alignment horizontal="center" vertical="center" wrapText="1"/>
    </xf>
    <xf numFmtId="9" fontId="48" fillId="0" borderId="1" xfId="11" applyFont="1" applyFill="1" applyBorder="1" applyAlignment="1">
      <alignment horizontal="center" vertical="center" wrapText="1"/>
    </xf>
    <xf numFmtId="9" fontId="3" fillId="0" borderId="1" xfId="11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right" vertical="center" wrapText="1"/>
    </xf>
    <xf numFmtId="0" fontId="28" fillId="0" borderId="1" xfId="0" applyFont="1" applyFill="1" applyBorder="1" applyAlignment="1">
      <alignment horizontal="center" vertical="center"/>
    </xf>
    <xf numFmtId="10" fontId="28" fillId="0" borderId="1" xfId="0" applyNumberFormat="1" applyFont="1" applyFill="1" applyBorder="1" applyAlignment="1">
      <alignment horizontal="center" vertical="center" wrapText="1"/>
    </xf>
    <xf numFmtId="0" fontId="50" fillId="0" borderId="0" xfId="0" applyFont="1" applyFill="1" applyBorder="1" applyAlignment="1">
      <alignment vertical="center"/>
    </xf>
    <xf numFmtId="185" fontId="28" fillId="0" borderId="1" xfId="8" applyNumberFormat="1" applyFont="1" applyFill="1" applyBorder="1" applyAlignment="1">
      <alignment horizontal="right" vertical="center" wrapText="1"/>
    </xf>
    <xf numFmtId="185" fontId="28" fillId="0" borderId="11" xfId="8" applyNumberFormat="1" applyFont="1" applyFill="1" applyBorder="1" applyAlignment="1">
      <alignment horizontal="right" vertical="center" wrapText="1"/>
    </xf>
    <xf numFmtId="185" fontId="3" fillId="0" borderId="1" xfId="8" applyNumberFormat="1" applyFont="1" applyFill="1" applyBorder="1" applyAlignment="1">
      <alignment horizontal="right" vertical="center" wrapText="1"/>
    </xf>
    <xf numFmtId="185" fontId="3" fillId="0" borderId="11" xfId="8" applyNumberFormat="1" applyFont="1" applyFill="1" applyBorder="1" applyAlignment="1">
      <alignment horizontal="right" vertical="center" wrapText="1"/>
    </xf>
    <xf numFmtId="0" fontId="51" fillId="0" borderId="0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justify" vertical="center"/>
    </xf>
    <xf numFmtId="0" fontId="53" fillId="0" borderId="0" xfId="0" applyFont="1" applyFill="1" applyBorder="1" applyAlignment="1">
      <alignment horizontal="justify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.cache\deepin\deepin-compressor\tempfiles\&#21487;&#25191;&#34892;&#25351;&#26631;&#25191;&#34892;&#24773;&#20917;&#34920;(5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24037;&#20316;\&#39044;&#20915;&#31639;&#20844;&#24320;\&#22823;&#20852;&#21306;&#24222;&#21508;&#24196;&#38215;2024&#24180;&#24230;&#25919;&#24220;&#20915;&#31639;&#20449;&#24687;&#20844;&#24320;\&#19968;&#33324;&#20844;&#20849;&#39044;&#31639;&#25903;&#20986;&#20915;&#31639;&#33609;&#312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 refreshError="1"/>
      <sheetData sheetId="1" refreshError="1">
        <row r="34">
          <cell r="H34">
            <v>1527</v>
          </cell>
        </row>
        <row r="39">
          <cell r="H39">
            <v>2.5</v>
          </cell>
        </row>
        <row r="40">
          <cell r="H40">
            <v>3</v>
          </cell>
        </row>
        <row r="41">
          <cell r="H41">
            <v>2</v>
          </cell>
        </row>
        <row r="42">
          <cell r="H42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  <sheetName val="Sheet2"/>
    </sheetNames>
    <sheetDataSet>
      <sheetData sheetId="0"/>
      <sheetData sheetId="1"/>
      <sheetData sheetId="2">
        <row r="1">
          <cell r="D1" t="str">
            <v>分类</v>
          </cell>
        </row>
        <row r="2">
          <cell r="D2">
            <v>2010108</v>
          </cell>
          <cell r="E2">
            <v>1.9</v>
          </cell>
        </row>
        <row r="3">
          <cell r="D3">
            <v>2010199</v>
          </cell>
          <cell r="E3">
            <v>30.0184</v>
          </cell>
        </row>
        <row r="4">
          <cell r="D4">
            <v>2010301</v>
          </cell>
          <cell r="E4">
            <v>2712.578131</v>
          </cell>
        </row>
        <row r="5">
          <cell r="D5">
            <v>2010350</v>
          </cell>
          <cell r="E5">
            <v>2915.343526</v>
          </cell>
        </row>
        <row r="6">
          <cell r="D6">
            <v>2010399</v>
          </cell>
          <cell r="E6">
            <v>1096.926348</v>
          </cell>
        </row>
        <row r="7">
          <cell r="D7">
            <v>2010507</v>
          </cell>
          <cell r="E7">
            <v>107.324</v>
          </cell>
        </row>
        <row r="8">
          <cell r="D8">
            <v>2010508</v>
          </cell>
          <cell r="E8">
            <v>2.7796</v>
          </cell>
        </row>
        <row r="9">
          <cell r="D9">
            <v>2011199</v>
          </cell>
          <cell r="E9">
            <v>4.6142</v>
          </cell>
        </row>
        <row r="10">
          <cell r="D10">
            <v>2012304</v>
          </cell>
          <cell r="E10">
            <v>0.078</v>
          </cell>
        </row>
        <row r="11">
          <cell r="D11">
            <v>2012906</v>
          </cell>
          <cell r="E11">
            <v>40.919</v>
          </cell>
        </row>
        <row r="12">
          <cell r="D12">
            <v>2012999</v>
          </cell>
          <cell r="E12">
            <v>98.1304</v>
          </cell>
        </row>
        <row r="13">
          <cell r="D13">
            <v>2013202</v>
          </cell>
          <cell r="E13">
            <v>2697.38255</v>
          </cell>
        </row>
        <row r="14">
          <cell r="D14">
            <v>2013602</v>
          </cell>
          <cell r="E14">
            <v>106.9128</v>
          </cell>
        </row>
        <row r="15">
          <cell r="D15">
            <v>2013902</v>
          </cell>
          <cell r="E15">
            <v>23</v>
          </cell>
        </row>
        <row r="16">
          <cell r="D16">
            <v>2030601</v>
          </cell>
          <cell r="E16">
            <v>34.9774</v>
          </cell>
        </row>
        <row r="17">
          <cell r="D17">
            <v>2040604</v>
          </cell>
          <cell r="E17">
            <v>27.6136</v>
          </cell>
        </row>
        <row r="18">
          <cell r="D18">
            <v>2070199</v>
          </cell>
          <cell r="E18">
            <v>230.043211</v>
          </cell>
        </row>
        <row r="19">
          <cell r="D19">
            <v>2080199</v>
          </cell>
          <cell r="E19">
            <v>2.508906</v>
          </cell>
        </row>
        <row r="20">
          <cell r="D20">
            <v>2080208</v>
          </cell>
          <cell r="E20">
            <v>2445.275832</v>
          </cell>
        </row>
        <row r="21">
          <cell r="D21">
            <v>2080299</v>
          </cell>
          <cell r="E21">
            <v>90.0886</v>
          </cell>
        </row>
        <row r="22">
          <cell r="D22">
            <v>2080501</v>
          </cell>
          <cell r="E22">
            <v>243.843484</v>
          </cell>
        </row>
        <row r="23">
          <cell r="D23">
            <v>2080502</v>
          </cell>
          <cell r="E23">
            <v>68.9562</v>
          </cell>
        </row>
        <row r="24">
          <cell r="D24">
            <v>2080505</v>
          </cell>
          <cell r="E24">
            <v>774.990072</v>
          </cell>
        </row>
        <row r="25">
          <cell r="D25">
            <v>2080506</v>
          </cell>
          <cell r="E25">
            <v>389.409092</v>
          </cell>
        </row>
        <row r="26">
          <cell r="D26">
            <v>2080599</v>
          </cell>
          <cell r="E26">
            <v>9.5852</v>
          </cell>
        </row>
        <row r="27">
          <cell r="D27">
            <v>2080705</v>
          </cell>
          <cell r="E27">
            <v>1037.7086</v>
          </cell>
        </row>
        <row r="28">
          <cell r="D28">
            <v>2080799</v>
          </cell>
          <cell r="E28">
            <v>11.5676</v>
          </cell>
        </row>
        <row r="29">
          <cell r="D29">
            <v>2080805</v>
          </cell>
          <cell r="E29">
            <v>229.0365</v>
          </cell>
        </row>
        <row r="30">
          <cell r="D30">
            <v>2080899</v>
          </cell>
          <cell r="E30">
            <v>27.02</v>
          </cell>
        </row>
        <row r="31">
          <cell r="D31">
            <v>2081004</v>
          </cell>
          <cell r="E31">
            <v>474.9</v>
          </cell>
        </row>
        <row r="32">
          <cell r="D32">
            <v>2081006</v>
          </cell>
          <cell r="E32">
            <v>33.1</v>
          </cell>
        </row>
        <row r="33">
          <cell r="D33">
            <v>2081105</v>
          </cell>
          <cell r="E33">
            <v>33.641892</v>
          </cell>
        </row>
        <row r="34">
          <cell r="D34">
            <v>2081199</v>
          </cell>
          <cell r="E34">
            <v>382.99</v>
          </cell>
        </row>
        <row r="35">
          <cell r="D35">
            <v>2081902</v>
          </cell>
          <cell r="E35">
            <v>13.12</v>
          </cell>
        </row>
        <row r="36">
          <cell r="D36">
            <v>2083001</v>
          </cell>
          <cell r="E36">
            <v>3.1</v>
          </cell>
        </row>
        <row r="37">
          <cell r="D37">
            <v>2089999</v>
          </cell>
          <cell r="E37">
            <v>6.18566</v>
          </cell>
        </row>
        <row r="38">
          <cell r="D38">
            <v>2100302</v>
          </cell>
          <cell r="E38">
            <v>2604.148035</v>
          </cell>
        </row>
        <row r="39">
          <cell r="D39">
            <v>2100399</v>
          </cell>
          <cell r="E39">
            <v>33.8368</v>
          </cell>
        </row>
        <row r="40">
          <cell r="D40">
            <v>2100408</v>
          </cell>
          <cell r="E40">
            <v>1005.0706</v>
          </cell>
        </row>
        <row r="41">
          <cell r="D41">
            <v>2100409</v>
          </cell>
          <cell r="E41">
            <v>4.22375</v>
          </cell>
        </row>
        <row r="42">
          <cell r="D42">
            <v>2100410</v>
          </cell>
          <cell r="E42">
            <v>155.3696</v>
          </cell>
        </row>
        <row r="43">
          <cell r="D43">
            <v>2100499</v>
          </cell>
          <cell r="E43">
            <v>183.641328</v>
          </cell>
        </row>
        <row r="44">
          <cell r="D44">
            <v>2100717</v>
          </cell>
          <cell r="E44">
            <v>8.618</v>
          </cell>
        </row>
        <row r="45">
          <cell r="D45">
            <v>2100799</v>
          </cell>
          <cell r="E45">
            <v>278.8126</v>
          </cell>
        </row>
        <row r="46">
          <cell r="D46">
            <v>2101101</v>
          </cell>
          <cell r="E46">
            <v>270.111816</v>
          </cell>
        </row>
        <row r="47">
          <cell r="D47">
            <v>2101102</v>
          </cell>
          <cell r="E47">
            <v>567.713701</v>
          </cell>
        </row>
        <row r="48">
          <cell r="D48">
            <v>2101103</v>
          </cell>
          <cell r="E48">
            <v>99.564986</v>
          </cell>
        </row>
        <row r="49">
          <cell r="D49">
            <v>2101401</v>
          </cell>
          <cell r="E49">
            <v>20</v>
          </cell>
        </row>
        <row r="50">
          <cell r="D50">
            <v>2101704</v>
          </cell>
          <cell r="E50">
            <v>11.0568</v>
          </cell>
        </row>
        <row r="51">
          <cell r="D51">
            <v>2109999</v>
          </cell>
          <cell r="E51">
            <v>161.962657</v>
          </cell>
        </row>
        <row r="52">
          <cell r="D52">
            <v>2110301</v>
          </cell>
          <cell r="E52">
            <v>2486.22291</v>
          </cell>
        </row>
        <row r="53">
          <cell r="D53">
            <v>2120104</v>
          </cell>
          <cell r="E53">
            <v>23.9847</v>
          </cell>
        </row>
        <row r="54">
          <cell r="D54">
            <v>2120199</v>
          </cell>
          <cell r="E54">
            <v>1234.529462</v>
          </cell>
        </row>
        <row r="55">
          <cell r="D55">
            <v>2120201</v>
          </cell>
          <cell r="E55">
            <v>330</v>
          </cell>
        </row>
        <row r="56">
          <cell r="D56">
            <v>2120399</v>
          </cell>
          <cell r="E56">
            <v>2016.1625</v>
          </cell>
        </row>
        <row r="57">
          <cell r="D57">
            <v>2120501</v>
          </cell>
          <cell r="E57">
            <v>1302.3447</v>
          </cell>
        </row>
        <row r="58">
          <cell r="D58">
            <v>2120598</v>
          </cell>
          <cell r="E58">
            <v>0.1578</v>
          </cell>
        </row>
        <row r="59">
          <cell r="D59">
            <v>2129999</v>
          </cell>
          <cell r="E59">
            <v>4025.687753</v>
          </cell>
        </row>
        <row r="60">
          <cell r="D60">
            <v>2130108</v>
          </cell>
          <cell r="E60">
            <v>2.283</v>
          </cell>
        </row>
        <row r="61">
          <cell r="D61">
            <v>2130122</v>
          </cell>
          <cell r="E61">
            <v>3280.355478</v>
          </cell>
        </row>
        <row r="62">
          <cell r="D62">
            <v>2130126</v>
          </cell>
          <cell r="E62">
            <v>826</v>
          </cell>
        </row>
        <row r="63">
          <cell r="D63">
            <v>2130199</v>
          </cell>
          <cell r="E63">
            <v>738.392746</v>
          </cell>
        </row>
        <row r="64">
          <cell r="D64">
            <v>2130205</v>
          </cell>
          <cell r="E64">
            <v>13859.719165</v>
          </cell>
        </row>
        <row r="65">
          <cell r="D65">
            <v>2130306</v>
          </cell>
          <cell r="E65">
            <v>25.1231</v>
          </cell>
        </row>
        <row r="66">
          <cell r="D66">
            <v>2130311</v>
          </cell>
          <cell r="E66">
            <v>40</v>
          </cell>
        </row>
        <row r="67">
          <cell r="D67">
            <v>2130399</v>
          </cell>
          <cell r="E67">
            <v>779.125062</v>
          </cell>
        </row>
        <row r="68">
          <cell r="D68">
            <v>2130705</v>
          </cell>
          <cell r="E68">
            <v>3013.72</v>
          </cell>
        </row>
        <row r="69">
          <cell r="D69">
            <v>2130803</v>
          </cell>
          <cell r="E69">
            <v>18.7</v>
          </cell>
        </row>
        <row r="70">
          <cell r="D70">
            <v>2200109</v>
          </cell>
          <cell r="E70">
            <v>383.06312</v>
          </cell>
        </row>
        <row r="71">
          <cell r="D71">
            <v>2210105</v>
          </cell>
          <cell r="E71">
            <v>6.9575</v>
          </cell>
        </row>
        <row r="72">
          <cell r="D72">
            <v>2210108</v>
          </cell>
          <cell r="E72">
            <v>38.502375</v>
          </cell>
        </row>
        <row r="73">
          <cell r="D73">
            <v>2210203</v>
          </cell>
          <cell r="E73">
            <v>925.021121</v>
          </cell>
        </row>
        <row r="74">
          <cell r="D74">
            <v>2240299</v>
          </cell>
          <cell r="E74">
            <v>18.718403</v>
          </cell>
        </row>
        <row r="75">
          <cell r="D75">
            <v>2240704</v>
          </cell>
          <cell r="E75">
            <v>923.520491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4"/>
  <sheetViews>
    <sheetView workbookViewId="0">
      <selection activeCell="A1" sqref="A1"/>
    </sheetView>
  </sheetViews>
  <sheetFormatPr defaultColWidth="9" defaultRowHeight="18" customHeight="1" outlineLevelCol="3"/>
  <cols>
    <col min="1" max="1" width="73.375" style="9" customWidth="1"/>
    <col min="2" max="3" width="9" style="9"/>
    <col min="4" max="4" width="39.375" style="9" customWidth="1"/>
    <col min="5" max="16384" width="9" style="9"/>
  </cols>
  <sheetData>
    <row r="1" s="9" customFormat="1" ht="41" customHeight="1" spans="1:1">
      <c r="A1" s="275" t="s">
        <v>0</v>
      </c>
    </row>
    <row r="2" s="9" customFormat="1" ht="26" customHeight="1" spans="1:4">
      <c r="A2" s="9" t="s">
        <v>1</v>
      </c>
      <c r="D2" s="276"/>
    </row>
    <row r="3" s="9" customFormat="1" ht="26" customHeight="1" spans="1:4">
      <c r="A3" s="9" t="s">
        <v>2</v>
      </c>
      <c r="D3" s="276"/>
    </row>
    <row r="4" s="9" customFormat="1" ht="26" customHeight="1" spans="1:4">
      <c r="A4" s="9" t="s">
        <v>3</v>
      </c>
      <c r="D4" s="276"/>
    </row>
    <row r="5" s="9" customFormat="1" ht="26" customHeight="1" spans="1:4">
      <c r="A5" s="9" t="s">
        <v>4</v>
      </c>
      <c r="D5" s="276"/>
    </row>
    <row r="6" s="9" customFormat="1" ht="26" customHeight="1" spans="1:4">
      <c r="A6" s="9" t="s">
        <v>5</v>
      </c>
      <c r="D6" s="276"/>
    </row>
    <row r="7" s="9" customFormat="1" ht="26" customHeight="1" spans="1:4">
      <c r="A7" s="9" t="s">
        <v>6</v>
      </c>
      <c r="D7" s="276"/>
    </row>
    <row r="8" s="9" customFormat="1" ht="26" customHeight="1" spans="1:4">
      <c r="A8" s="9" t="s">
        <v>7</v>
      </c>
      <c r="D8" s="277"/>
    </row>
    <row r="9" s="9" customFormat="1" ht="26" customHeight="1" spans="1:1">
      <c r="A9" s="9" t="s">
        <v>8</v>
      </c>
    </row>
    <row r="10" s="9" customFormat="1" ht="26" customHeight="1" spans="1:1">
      <c r="A10" s="9" t="s">
        <v>9</v>
      </c>
    </row>
    <row r="11" s="9" customFormat="1" ht="26" customHeight="1" spans="1:1">
      <c r="A11" s="9" t="s">
        <v>10</v>
      </c>
    </row>
    <row r="12" s="9" customFormat="1" ht="26" customHeight="1" spans="1:1">
      <c r="A12" s="9" t="s">
        <v>11</v>
      </c>
    </row>
    <row r="13" s="9" customFormat="1" ht="26" customHeight="1" spans="1:1">
      <c r="A13" s="9" t="s">
        <v>12</v>
      </c>
    </row>
    <row r="14" s="9" customFormat="1" ht="26" customHeight="1" spans="1:1">
      <c r="A14" s="9" t="s">
        <v>13</v>
      </c>
    </row>
    <row r="15" s="9" customFormat="1" ht="26" customHeight="1" spans="1:1">
      <c r="A15" s="9" t="s">
        <v>14</v>
      </c>
    </row>
    <row r="16" s="9" customFormat="1" ht="26" customHeight="1" spans="1:1">
      <c r="A16" s="9" t="s">
        <v>15</v>
      </c>
    </row>
    <row r="17" s="9" customFormat="1" ht="26" customHeight="1" spans="1:1">
      <c r="A17" s="9" t="s">
        <v>16</v>
      </c>
    </row>
    <row r="18" s="9" customFormat="1" ht="26" customHeight="1" spans="1:1">
      <c r="A18" s="9" t="s">
        <v>17</v>
      </c>
    </row>
    <row r="19" s="9" customFormat="1" ht="26" customHeight="1" spans="1:1">
      <c r="A19" s="9" t="s">
        <v>18</v>
      </c>
    </row>
    <row r="20" s="9" customFormat="1" ht="26" customHeight="1" spans="1:1">
      <c r="A20" s="9" t="s">
        <v>19</v>
      </c>
    </row>
    <row r="21" s="9" customFormat="1" ht="26" customHeight="1" spans="1:1">
      <c r="A21" s="9" t="s">
        <v>20</v>
      </c>
    </row>
    <row r="22" s="9" customFormat="1" ht="26" customHeight="1" spans="1:1">
      <c r="A22" s="9" t="s">
        <v>21</v>
      </c>
    </row>
    <row r="23" s="9" customFormat="1" ht="26" customHeight="1" spans="1:1">
      <c r="A23" s="9" t="s">
        <v>22</v>
      </c>
    </row>
    <row r="24" s="9" customFormat="1" ht="26" customHeight="1" spans="1:1">
      <c r="A24" s="9" t="s">
        <v>23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14"/>
  <sheetViews>
    <sheetView workbookViewId="0">
      <selection activeCell="A1" sqref="A1:F1"/>
    </sheetView>
  </sheetViews>
  <sheetFormatPr defaultColWidth="9.95833333333333" defaultRowHeight="14.25"/>
  <cols>
    <col min="1" max="1" width="30.0083333333333" style="130" customWidth="1"/>
    <col min="2" max="6" width="13.6916666666667" style="130" customWidth="1"/>
    <col min="7" max="7" width="9.95833333333333" style="130"/>
    <col min="8" max="8" width="12.4416666666667" style="130" customWidth="1"/>
    <col min="9" max="234" width="9.95833333333333" style="130"/>
    <col min="235" max="16384" width="9.95833333333333" style="9"/>
  </cols>
  <sheetData>
    <row r="1" s="126" customFormat="1" ht="42.95" customHeight="1" spans="1:6">
      <c r="A1" s="10" t="s">
        <v>314</v>
      </c>
      <c r="B1" s="10"/>
      <c r="C1" s="10"/>
      <c r="D1" s="10"/>
      <c r="E1" s="10"/>
      <c r="F1" s="10"/>
    </row>
    <row r="2" s="9" customFormat="1" ht="32.25" customHeight="1" spans="1:249">
      <c r="A2" s="127"/>
      <c r="B2" s="128"/>
      <c r="C2" s="128"/>
      <c r="D2" s="127"/>
      <c r="E2" s="91" t="s">
        <v>25</v>
      </c>
      <c r="F2" s="91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</row>
    <row r="3" s="130" customFormat="1" ht="27" customHeight="1" spans="1:237">
      <c r="A3" s="131" t="s">
        <v>315</v>
      </c>
      <c r="B3" s="131" t="s">
        <v>27</v>
      </c>
      <c r="C3" s="131" t="s">
        <v>28</v>
      </c>
      <c r="D3" s="131" t="s">
        <v>29</v>
      </c>
      <c r="E3" s="131" t="s">
        <v>30</v>
      </c>
      <c r="F3" s="147" t="s">
        <v>43</v>
      </c>
      <c r="H3" s="148"/>
      <c r="IA3" s="9"/>
      <c r="IB3" s="9"/>
      <c r="IC3" s="9"/>
    </row>
    <row r="4" s="130" customFormat="1" spans="1:237">
      <c r="A4" s="135"/>
      <c r="B4" s="131"/>
      <c r="C4" s="131"/>
      <c r="D4" s="135"/>
      <c r="E4" s="135"/>
      <c r="F4" s="149"/>
      <c r="IA4" s="9"/>
      <c r="IB4" s="9"/>
      <c r="IC4" s="9"/>
    </row>
    <row r="5" s="146" customFormat="1" ht="30" customHeight="1" spans="1:6">
      <c r="A5" s="138" t="s">
        <v>316</v>
      </c>
      <c r="B5" s="139"/>
      <c r="C5" s="139"/>
      <c r="D5" s="139"/>
      <c r="E5" s="139"/>
      <c r="F5" s="144"/>
    </row>
    <row r="6" s="130" customFormat="1" ht="30" customHeight="1" spans="1:237">
      <c r="A6" s="138" t="s">
        <v>317</v>
      </c>
      <c r="B6" s="139"/>
      <c r="C6" s="139"/>
      <c r="D6" s="139"/>
      <c r="E6" s="139"/>
      <c r="F6" s="144"/>
      <c r="IA6" s="9"/>
      <c r="IB6" s="9"/>
      <c r="IC6" s="9"/>
    </row>
    <row r="7" s="130" customFormat="1" ht="30" customHeight="1" spans="1:237">
      <c r="A7" s="138" t="s">
        <v>318</v>
      </c>
      <c r="B7" s="139"/>
      <c r="C7" s="139"/>
      <c r="D7" s="139"/>
      <c r="E7" s="139"/>
      <c r="F7" s="144"/>
      <c r="IA7" s="9"/>
      <c r="IB7" s="9"/>
      <c r="IC7" s="9"/>
    </row>
    <row r="8" s="130" customFormat="1" ht="30" customHeight="1" spans="1:237">
      <c r="A8" s="138" t="s">
        <v>319</v>
      </c>
      <c r="B8" s="139"/>
      <c r="C8" s="139"/>
      <c r="D8" s="139"/>
      <c r="E8" s="139"/>
      <c r="F8" s="144"/>
      <c r="IA8" s="9"/>
      <c r="IB8" s="9"/>
      <c r="IC8" s="9"/>
    </row>
    <row r="9" s="130" customFormat="1" ht="30" customHeight="1" spans="1:237">
      <c r="A9" s="138" t="s">
        <v>320</v>
      </c>
      <c r="B9" s="139"/>
      <c r="C9" s="139"/>
      <c r="D9" s="139"/>
      <c r="E9" s="139"/>
      <c r="F9" s="144"/>
      <c r="IA9" s="9"/>
      <c r="IB9" s="9"/>
      <c r="IC9" s="9"/>
    </row>
    <row r="10" s="130" customFormat="1" ht="30" customHeight="1" spans="1:237">
      <c r="A10" s="138" t="s">
        <v>321</v>
      </c>
      <c r="B10" s="139"/>
      <c r="C10" s="139"/>
      <c r="D10" s="139"/>
      <c r="E10" s="139"/>
      <c r="F10" s="144"/>
      <c r="IA10" s="9"/>
      <c r="IB10" s="9"/>
      <c r="IC10" s="9"/>
    </row>
    <row r="11" s="130" customFormat="1" ht="30" customHeight="1" spans="1:237">
      <c r="A11" s="138" t="s">
        <v>322</v>
      </c>
      <c r="B11" s="139"/>
      <c r="C11" s="139"/>
      <c r="D11" s="139"/>
      <c r="E11" s="139"/>
      <c r="F11" s="144"/>
      <c r="IA11" s="9"/>
      <c r="IB11" s="9"/>
      <c r="IC11" s="9"/>
    </row>
    <row r="12" s="130" customFormat="1" ht="30" customHeight="1" spans="1:237">
      <c r="A12" s="141" t="s">
        <v>286</v>
      </c>
      <c r="B12" s="142"/>
      <c r="C12" s="142"/>
      <c r="D12" s="142"/>
      <c r="E12" s="142"/>
      <c r="F12" s="145"/>
      <c r="IA12" s="9"/>
      <c r="IB12" s="9"/>
      <c r="IC12" s="9"/>
    </row>
    <row r="13" s="130" customFormat="1" ht="27" customHeight="1" spans="1:237">
      <c r="A13" s="9"/>
      <c r="B13" s="9"/>
      <c r="C13" s="9"/>
      <c r="D13" s="9"/>
      <c r="E13" s="9"/>
      <c r="F13" s="9"/>
      <c r="IA13" s="9"/>
      <c r="IB13" s="9"/>
      <c r="IC13" s="9"/>
    </row>
    <row r="14" s="9" customFormat="1" spans="1:234">
      <c r="A14" s="30" t="s">
        <v>287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9" scale="89" fitToHeight="0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11"/>
  <sheetViews>
    <sheetView workbookViewId="0">
      <selection activeCell="K26" sqref="K26"/>
    </sheetView>
  </sheetViews>
  <sheetFormatPr defaultColWidth="9.95833333333333" defaultRowHeight="14.25"/>
  <cols>
    <col min="1" max="1" width="9.95833333333333" style="9"/>
    <col min="2" max="2" width="20.6" style="9"/>
    <col min="3" max="7" width="13.6916666666667" style="9" customWidth="1"/>
    <col min="8" max="16384" width="9.95833333333333" style="9"/>
  </cols>
  <sheetData>
    <row r="1" s="126" customFormat="1" ht="42.95" customHeight="1" spans="1:7">
      <c r="A1" s="10" t="s">
        <v>323</v>
      </c>
      <c r="B1" s="10"/>
      <c r="C1" s="10"/>
      <c r="D1" s="10"/>
      <c r="E1" s="10"/>
      <c r="F1" s="10"/>
      <c r="G1" s="10"/>
    </row>
    <row r="2" s="9" customFormat="1" ht="32.25" customHeight="1" spans="1:249">
      <c r="A2" s="127"/>
      <c r="B2" s="128"/>
      <c r="C2" s="127"/>
      <c r="D2" s="127"/>
      <c r="E2" s="68"/>
      <c r="F2" s="68"/>
      <c r="G2" s="129" t="s">
        <v>25</v>
      </c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</row>
    <row r="3" s="9" customFormat="1" ht="27" customHeight="1" spans="1:7">
      <c r="A3" s="131" t="s">
        <v>42</v>
      </c>
      <c r="B3" s="131"/>
      <c r="C3" s="131" t="s">
        <v>27</v>
      </c>
      <c r="D3" s="131" t="s">
        <v>28</v>
      </c>
      <c r="E3" s="131" t="s">
        <v>29</v>
      </c>
      <c r="F3" s="131" t="s">
        <v>30</v>
      </c>
      <c r="G3" s="133" t="s">
        <v>31</v>
      </c>
    </row>
    <row r="4" s="9" customFormat="1" spans="1:7">
      <c r="A4" s="134" t="s">
        <v>44</v>
      </c>
      <c r="B4" s="131" t="s">
        <v>26</v>
      </c>
      <c r="C4" s="131"/>
      <c r="D4" s="131"/>
      <c r="E4" s="131"/>
      <c r="F4" s="135"/>
      <c r="G4" s="137"/>
    </row>
    <row r="5" s="9" customFormat="1" ht="30" customHeight="1" spans="1:7">
      <c r="A5" s="138">
        <v>223</v>
      </c>
      <c r="B5" s="138" t="s">
        <v>324</v>
      </c>
      <c r="C5" s="139"/>
      <c r="D5" s="139"/>
      <c r="E5" s="140"/>
      <c r="F5" s="139"/>
      <c r="G5" s="144"/>
    </row>
    <row r="6" s="9" customFormat="1" ht="30" customHeight="1" spans="1:7">
      <c r="A6" s="138">
        <v>22301</v>
      </c>
      <c r="B6" s="138" t="s">
        <v>325</v>
      </c>
      <c r="C6" s="139"/>
      <c r="D6" s="139"/>
      <c r="E6" s="140"/>
      <c r="F6" s="139"/>
      <c r="G6" s="144"/>
    </row>
    <row r="7" s="9" customFormat="1" ht="30" customHeight="1" spans="1:7">
      <c r="A7" s="138">
        <v>2230101</v>
      </c>
      <c r="B7" s="138" t="s">
        <v>326</v>
      </c>
      <c r="C7" s="139"/>
      <c r="D7" s="139"/>
      <c r="E7" s="140"/>
      <c r="F7" s="139"/>
      <c r="G7" s="144"/>
    </row>
    <row r="8" s="9" customFormat="1" ht="30" customHeight="1" spans="1:7">
      <c r="A8" s="138">
        <v>2230107</v>
      </c>
      <c r="B8" s="138" t="s">
        <v>327</v>
      </c>
      <c r="C8" s="139"/>
      <c r="D8" s="139"/>
      <c r="E8" s="140"/>
      <c r="F8" s="139"/>
      <c r="G8" s="144"/>
    </row>
    <row r="9" s="9" customFormat="1" ht="30" customHeight="1" spans="1:7">
      <c r="A9" s="141" t="s">
        <v>328</v>
      </c>
      <c r="B9" s="141"/>
      <c r="C9" s="142"/>
      <c r="D9" s="142"/>
      <c r="E9" s="141"/>
      <c r="F9" s="142"/>
      <c r="G9" s="145"/>
    </row>
    <row r="10" s="9" customFormat="1" ht="27.75" spans="1:1">
      <c r="A10" s="143"/>
    </row>
    <row r="11" s="9" customFormat="1" spans="1:1">
      <c r="A11" s="30" t="s">
        <v>287</v>
      </c>
    </row>
  </sheetData>
  <mergeCells count="9">
    <mergeCell ref="A1:G1"/>
    <mergeCell ref="E2:F2"/>
    <mergeCell ref="A3:B3"/>
    <mergeCell ref="A9:B9"/>
    <mergeCell ref="C3:C4"/>
    <mergeCell ref="D3:D4"/>
    <mergeCell ref="E3:E4"/>
    <mergeCell ref="F3:F4"/>
    <mergeCell ref="G3:G4"/>
  </mergeCells>
  <pageMargins left="0.75" right="0.75" top="1" bottom="1" header="0.5" footer="0.5"/>
  <pageSetup paperSize="9" scale="88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N11"/>
  <sheetViews>
    <sheetView workbookViewId="0">
      <selection activeCell="K13" sqref="K13"/>
    </sheetView>
  </sheetViews>
  <sheetFormatPr defaultColWidth="9.95833333333333" defaultRowHeight="14.25"/>
  <cols>
    <col min="1" max="1" width="9.95833333333333" style="9"/>
    <col min="2" max="2" width="20.6" style="9"/>
    <col min="3" max="5" width="13.6916666666667" style="9" customWidth="1"/>
    <col min="6" max="6" width="16.175" style="9" customWidth="1"/>
    <col min="7" max="7" width="13.6" style="9" customWidth="1"/>
    <col min="8" max="16384" width="9.95833333333333" style="9"/>
  </cols>
  <sheetData>
    <row r="1" s="126" customFormat="1" ht="42.95" customHeight="1" spans="1:7">
      <c r="A1" s="10" t="s">
        <v>329</v>
      </c>
      <c r="B1" s="10"/>
      <c r="C1" s="10"/>
      <c r="D1" s="10"/>
      <c r="E1" s="10"/>
      <c r="F1" s="10"/>
      <c r="G1" s="10"/>
    </row>
    <row r="2" s="9" customFormat="1" ht="32.25" customHeight="1" spans="1:248">
      <c r="A2" s="127"/>
      <c r="B2" s="128"/>
      <c r="C2" s="127"/>
      <c r="D2" s="68"/>
      <c r="E2" s="68"/>
      <c r="G2" s="129" t="s">
        <v>25</v>
      </c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</row>
    <row r="3" s="9" customFormat="1" ht="27" customHeight="1" spans="1:7">
      <c r="A3" s="131" t="s">
        <v>42</v>
      </c>
      <c r="B3" s="131"/>
      <c r="C3" s="131" t="s">
        <v>27</v>
      </c>
      <c r="D3" s="131" t="s">
        <v>28</v>
      </c>
      <c r="E3" s="131" t="s">
        <v>29</v>
      </c>
      <c r="F3" s="132" t="s">
        <v>30</v>
      </c>
      <c r="G3" s="133" t="s">
        <v>31</v>
      </c>
    </row>
    <row r="4" s="9" customFormat="1" spans="1:7">
      <c r="A4" s="134" t="s">
        <v>44</v>
      </c>
      <c r="B4" s="131" t="s">
        <v>26</v>
      </c>
      <c r="C4" s="131"/>
      <c r="D4" s="131"/>
      <c r="E4" s="135"/>
      <c r="F4" s="136"/>
      <c r="G4" s="137"/>
    </row>
    <row r="5" s="9" customFormat="1" ht="30" customHeight="1" spans="1:7">
      <c r="A5" s="138">
        <v>223</v>
      </c>
      <c r="B5" s="138" t="s">
        <v>324</v>
      </c>
      <c r="C5" s="139"/>
      <c r="D5" s="140"/>
      <c r="E5" s="139"/>
      <c r="F5" s="139"/>
      <c r="G5" s="54"/>
    </row>
    <row r="6" s="9" customFormat="1" ht="30" customHeight="1" spans="1:7">
      <c r="A6" s="138">
        <v>22301</v>
      </c>
      <c r="B6" s="138" t="s">
        <v>325</v>
      </c>
      <c r="C6" s="139"/>
      <c r="D6" s="140"/>
      <c r="E6" s="139"/>
      <c r="F6" s="139"/>
      <c r="G6" s="54"/>
    </row>
    <row r="7" s="9" customFormat="1" ht="30" customHeight="1" spans="1:7">
      <c r="A7" s="138">
        <v>2230101</v>
      </c>
      <c r="B7" s="138" t="s">
        <v>326</v>
      </c>
      <c r="C7" s="139"/>
      <c r="D7" s="140"/>
      <c r="E7" s="139"/>
      <c r="F7" s="139"/>
      <c r="G7" s="54"/>
    </row>
    <row r="8" s="9" customFormat="1" ht="30" customHeight="1" spans="1:7">
      <c r="A8" s="138">
        <v>2230107</v>
      </c>
      <c r="B8" s="138" t="s">
        <v>327</v>
      </c>
      <c r="C8" s="139"/>
      <c r="D8" s="140"/>
      <c r="E8" s="139"/>
      <c r="F8" s="139"/>
      <c r="G8" s="54"/>
    </row>
    <row r="9" s="9" customFormat="1" ht="30" customHeight="1" spans="1:7">
      <c r="A9" s="141" t="s">
        <v>328</v>
      </c>
      <c r="B9" s="141"/>
      <c r="C9" s="142"/>
      <c r="D9" s="141"/>
      <c r="E9" s="142"/>
      <c r="F9" s="142"/>
      <c r="G9" s="56"/>
    </row>
    <row r="10" s="9" customFormat="1" ht="27.75" spans="1:1">
      <c r="A10" s="143"/>
    </row>
    <row r="11" s="9" customFormat="1" spans="1:2">
      <c r="A11" s="30" t="s">
        <v>287</v>
      </c>
      <c r="B11" s="30"/>
    </row>
  </sheetData>
  <mergeCells count="9">
    <mergeCell ref="A1:G1"/>
    <mergeCell ref="D2:E2"/>
    <mergeCell ref="A3:B3"/>
    <mergeCell ref="A9:B9"/>
    <mergeCell ref="C3:C4"/>
    <mergeCell ref="D3:D4"/>
    <mergeCell ref="E3:E4"/>
    <mergeCell ref="F3:F4"/>
    <mergeCell ref="G3:G4"/>
  </mergeCells>
  <pageMargins left="0.75" right="0.75" top="1" bottom="1" header="0.5" footer="0.5"/>
  <pageSetup paperSize="9" scale="86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67"/>
  <sheetViews>
    <sheetView workbookViewId="0">
      <selection activeCell="A1" sqref="A1:E1"/>
    </sheetView>
  </sheetViews>
  <sheetFormatPr defaultColWidth="9.95833333333333" defaultRowHeight="14.25" outlineLevelCol="4"/>
  <cols>
    <col min="1" max="1" width="9.95833333333333" style="9"/>
    <col min="2" max="2" width="36.775" style="9" customWidth="1"/>
    <col min="3" max="3" width="18.95" style="9" customWidth="1"/>
    <col min="4" max="4" width="13.9666666666667" style="9" customWidth="1"/>
    <col min="5" max="5" width="15.3416666666667" style="9" customWidth="1"/>
    <col min="6" max="16384" width="9.95833333333333" style="9"/>
  </cols>
  <sheetData>
    <row r="1" s="9" customFormat="1" ht="36" customHeight="1" spans="1:5">
      <c r="A1" s="10" t="s">
        <v>330</v>
      </c>
      <c r="B1" s="106"/>
      <c r="C1" s="106"/>
      <c r="D1" s="106"/>
      <c r="E1" s="106"/>
    </row>
    <row r="2" s="9" customFormat="1" ht="24" customHeight="1" spans="1:5">
      <c r="A2" s="107"/>
      <c r="B2" s="107"/>
      <c r="C2" s="107"/>
      <c r="D2" s="107"/>
      <c r="E2" s="124" t="s">
        <v>25</v>
      </c>
    </row>
    <row r="3" s="9" customFormat="1" ht="24" spans="1:5">
      <c r="A3" s="33" t="s">
        <v>44</v>
      </c>
      <c r="B3" s="33" t="s">
        <v>26</v>
      </c>
      <c r="C3" s="33" t="s">
        <v>28</v>
      </c>
      <c r="D3" s="33" t="s">
        <v>29</v>
      </c>
      <c r="E3" s="109" t="s">
        <v>30</v>
      </c>
    </row>
    <row r="4" s="9" customFormat="1" spans="1:5">
      <c r="A4" s="110">
        <v>102</v>
      </c>
      <c r="B4" s="87" t="s">
        <v>331</v>
      </c>
      <c r="C4" s="111"/>
      <c r="D4" s="111"/>
      <c r="E4" s="112"/>
    </row>
    <row r="5" s="9" customFormat="1" spans="1:5">
      <c r="A5" s="110">
        <v>10201</v>
      </c>
      <c r="B5" s="113" t="s">
        <v>332</v>
      </c>
      <c r="C5" s="111"/>
      <c r="D5" s="111"/>
      <c r="E5" s="112"/>
    </row>
    <row r="6" s="9" customFormat="1" spans="1:5">
      <c r="A6" s="114">
        <v>1020101</v>
      </c>
      <c r="B6" s="96" t="s">
        <v>333</v>
      </c>
      <c r="C6" s="111"/>
      <c r="D6" s="111"/>
      <c r="E6" s="112"/>
    </row>
    <row r="7" s="9" customFormat="1" spans="1:5">
      <c r="A7" s="114">
        <v>1020102</v>
      </c>
      <c r="B7" s="96" t="s">
        <v>334</v>
      </c>
      <c r="C7" s="111"/>
      <c r="D7" s="111"/>
      <c r="E7" s="112"/>
    </row>
    <row r="8" s="9" customFormat="1" spans="1:5">
      <c r="A8" s="114">
        <v>1020103</v>
      </c>
      <c r="B8" s="96" t="s">
        <v>335</v>
      </c>
      <c r="C8" s="111"/>
      <c r="D8" s="111"/>
      <c r="E8" s="112"/>
    </row>
    <row r="9" s="9" customFormat="1" spans="1:5">
      <c r="A9" s="114">
        <v>1020104</v>
      </c>
      <c r="B9" s="96" t="s">
        <v>336</v>
      </c>
      <c r="C9" s="111"/>
      <c r="D9" s="111"/>
      <c r="E9" s="112"/>
    </row>
    <row r="10" s="9" customFormat="1" spans="1:5">
      <c r="A10" s="114">
        <v>1020209</v>
      </c>
      <c r="B10" s="96" t="s">
        <v>337</v>
      </c>
      <c r="C10" s="111"/>
      <c r="D10" s="111"/>
      <c r="E10" s="112"/>
    </row>
    <row r="11" s="9" customFormat="1" spans="1:5">
      <c r="A11" s="110">
        <v>10202</v>
      </c>
      <c r="B11" s="113" t="s">
        <v>338</v>
      </c>
      <c r="C11" s="111"/>
      <c r="D11" s="111"/>
      <c r="E11" s="112"/>
    </row>
    <row r="12" s="9" customFormat="1" spans="1:5">
      <c r="A12" s="114">
        <v>1020201</v>
      </c>
      <c r="B12" s="96" t="s">
        <v>339</v>
      </c>
      <c r="C12" s="111"/>
      <c r="D12" s="111"/>
      <c r="E12" s="112"/>
    </row>
    <row r="13" s="9" customFormat="1" spans="1:5">
      <c r="A13" s="114">
        <v>1020202</v>
      </c>
      <c r="B13" s="96" t="s">
        <v>340</v>
      </c>
      <c r="C13" s="111"/>
      <c r="D13" s="111"/>
      <c r="E13" s="112"/>
    </row>
    <row r="14" s="9" customFormat="1" spans="1:5">
      <c r="A14" s="114">
        <v>1020203</v>
      </c>
      <c r="B14" s="96" t="s">
        <v>341</v>
      </c>
      <c r="C14" s="111"/>
      <c r="D14" s="111"/>
      <c r="E14" s="112"/>
    </row>
    <row r="15" s="9" customFormat="1" spans="1:5">
      <c r="A15" s="114">
        <v>1020299</v>
      </c>
      <c r="B15" s="96" t="s">
        <v>342</v>
      </c>
      <c r="C15" s="111"/>
      <c r="D15" s="111"/>
      <c r="E15" s="112"/>
    </row>
    <row r="16" s="9" customFormat="1" spans="1:5">
      <c r="A16" s="110">
        <v>10203</v>
      </c>
      <c r="B16" s="113" t="s">
        <v>343</v>
      </c>
      <c r="C16" s="111"/>
      <c r="D16" s="111"/>
      <c r="E16" s="112"/>
    </row>
    <row r="17" s="9" customFormat="1" spans="1:5">
      <c r="A17" s="114">
        <v>1020301</v>
      </c>
      <c r="B17" s="96" t="s">
        <v>344</v>
      </c>
      <c r="C17" s="111"/>
      <c r="D17" s="111"/>
      <c r="E17" s="112"/>
    </row>
    <row r="18" s="9" customFormat="1" spans="1:5">
      <c r="A18" s="114">
        <v>1020302</v>
      </c>
      <c r="B18" s="96" t="s">
        <v>345</v>
      </c>
      <c r="C18" s="111"/>
      <c r="D18" s="111"/>
      <c r="E18" s="112"/>
    </row>
    <row r="19" s="9" customFormat="1" spans="1:5">
      <c r="A19" s="114">
        <v>1020303</v>
      </c>
      <c r="B19" s="96" t="s">
        <v>346</v>
      </c>
      <c r="C19" s="111"/>
      <c r="D19" s="111"/>
      <c r="E19" s="112"/>
    </row>
    <row r="20" s="9" customFormat="1" spans="1:5">
      <c r="A20" s="114">
        <v>1020399</v>
      </c>
      <c r="B20" s="96" t="s">
        <v>347</v>
      </c>
      <c r="C20" s="111"/>
      <c r="D20" s="111"/>
      <c r="E20" s="112"/>
    </row>
    <row r="21" s="9" customFormat="1" spans="1:5">
      <c r="A21" s="110">
        <v>10204</v>
      </c>
      <c r="B21" s="113" t="s">
        <v>348</v>
      </c>
      <c r="C21" s="111"/>
      <c r="D21" s="111"/>
      <c r="E21" s="112"/>
    </row>
    <row r="22" s="9" customFormat="1" spans="1:5">
      <c r="A22" s="114">
        <v>1020401</v>
      </c>
      <c r="B22" s="96" t="s">
        <v>349</v>
      </c>
      <c r="C22" s="111"/>
      <c r="D22" s="111"/>
      <c r="E22" s="112"/>
    </row>
    <row r="23" s="9" customFormat="1" spans="1:5">
      <c r="A23" s="114">
        <v>1020402</v>
      </c>
      <c r="B23" s="96" t="s">
        <v>350</v>
      </c>
      <c r="C23" s="111"/>
      <c r="D23" s="111"/>
      <c r="E23" s="112"/>
    </row>
    <row r="24" s="9" customFormat="1" spans="1:5">
      <c r="A24" s="114">
        <v>1020403</v>
      </c>
      <c r="B24" s="96" t="s">
        <v>351</v>
      </c>
      <c r="C24" s="111"/>
      <c r="D24" s="111"/>
      <c r="E24" s="112"/>
    </row>
    <row r="25" s="9" customFormat="1" spans="1:5">
      <c r="A25" s="114">
        <v>1020499</v>
      </c>
      <c r="B25" s="96" t="s">
        <v>352</v>
      </c>
      <c r="C25" s="111"/>
      <c r="D25" s="111"/>
      <c r="E25" s="112"/>
    </row>
    <row r="26" s="9" customFormat="1" spans="1:5">
      <c r="A26" s="110">
        <v>10205</v>
      </c>
      <c r="B26" s="113" t="s">
        <v>353</v>
      </c>
      <c r="C26" s="111"/>
      <c r="D26" s="111"/>
      <c r="E26" s="112"/>
    </row>
    <row r="27" s="9" customFormat="1" spans="1:5">
      <c r="A27" s="114">
        <v>1020501</v>
      </c>
      <c r="B27" s="96" t="s">
        <v>354</v>
      </c>
      <c r="C27" s="111"/>
      <c r="D27" s="111"/>
      <c r="E27" s="112"/>
    </row>
    <row r="28" s="9" customFormat="1" spans="1:5">
      <c r="A28" s="114">
        <v>1020502</v>
      </c>
      <c r="B28" s="96" t="s">
        <v>355</v>
      </c>
      <c r="C28" s="111"/>
      <c r="D28" s="111"/>
      <c r="E28" s="112"/>
    </row>
    <row r="29" s="9" customFormat="1" spans="1:5">
      <c r="A29" s="114">
        <v>1020503</v>
      </c>
      <c r="B29" s="96" t="s">
        <v>356</v>
      </c>
      <c r="C29" s="111"/>
      <c r="D29" s="111"/>
      <c r="E29" s="112"/>
    </row>
    <row r="30" s="9" customFormat="1" spans="1:5">
      <c r="A30" s="114">
        <v>1020599</v>
      </c>
      <c r="B30" s="96" t="s">
        <v>357</v>
      </c>
      <c r="C30" s="111"/>
      <c r="D30" s="111"/>
      <c r="E30" s="112"/>
    </row>
    <row r="31" s="9" customFormat="1" spans="1:5">
      <c r="A31" s="110">
        <v>10206</v>
      </c>
      <c r="B31" s="113" t="s">
        <v>358</v>
      </c>
      <c r="C31" s="111"/>
      <c r="D31" s="111"/>
      <c r="E31" s="112"/>
    </row>
    <row r="32" s="9" customFormat="1" spans="1:5">
      <c r="A32" s="114">
        <v>1020601</v>
      </c>
      <c r="B32" s="96" t="s">
        <v>359</v>
      </c>
      <c r="C32" s="111"/>
      <c r="D32" s="111"/>
      <c r="E32" s="112"/>
    </row>
    <row r="33" s="9" customFormat="1" spans="1:5">
      <c r="A33" s="114">
        <v>1020602</v>
      </c>
      <c r="B33" s="96" t="s">
        <v>360</v>
      </c>
      <c r="C33" s="111"/>
      <c r="D33" s="111"/>
      <c r="E33" s="112"/>
    </row>
    <row r="34" s="9" customFormat="1" spans="1:5">
      <c r="A34" s="114">
        <v>1020603</v>
      </c>
      <c r="B34" s="96" t="s">
        <v>361</v>
      </c>
      <c r="C34" s="111"/>
      <c r="D34" s="111"/>
      <c r="E34" s="112"/>
    </row>
    <row r="35" s="9" customFormat="1" spans="1:5">
      <c r="A35" s="114">
        <v>1020699</v>
      </c>
      <c r="B35" s="96" t="s">
        <v>362</v>
      </c>
      <c r="C35" s="111"/>
      <c r="D35" s="111"/>
      <c r="E35" s="112"/>
    </row>
    <row r="36" s="9" customFormat="1" spans="1:5">
      <c r="A36" s="110">
        <v>10207</v>
      </c>
      <c r="B36" s="113" t="s">
        <v>363</v>
      </c>
      <c r="C36" s="111"/>
      <c r="D36" s="111"/>
      <c r="E36" s="112"/>
    </row>
    <row r="37" s="9" customFormat="1" spans="1:5">
      <c r="A37" s="110">
        <v>102</v>
      </c>
      <c r="B37" s="87" t="s">
        <v>331</v>
      </c>
      <c r="C37" s="111"/>
      <c r="D37" s="111"/>
      <c r="E37" s="112"/>
    </row>
    <row r="38" s="9" customFormat="1" spans="1:5">
      <c r="A38" s="110">
        <v>10201</v>
      </c>
      <c r="B38" s="113" t="s">
        <v>332</v>
      </c>
      <c r="C38" s="111"/>
      <c r="D38" s="111"/>
      <c r="E38" s="112"/>
    </row>
    <row r="39" s="9" customFormat="1" spans="1:5">
      <c r="A39" s="114">
        <v>1020701</v>
      </c>
      <c r="B39" s="96" t="s">
        <v>364</v>
      </c>
      <c r="C39" s="111"/>
      <c r="D39" s="111"/>
      <c r="E39" s="112"/>
    </row>
    <row r="40" s="9" customFormat="1" spans="1:5">
      <c r="A40" s="114">
        <v>1020702</v>
      </c>
      <c r="B40" s="96" t="s">
        <v>365</v>
      </c>
      <c r="C40" s="111"/>
      <c r="D40" s="111"/>
      <c r="E40" s="112"/>
    </row>
    <row r="41" s="9" customFormat="1" spans="1:5">
      <c r="A41" s="114">
        <v>1020703</v>
      </c>
      <c r="B41" s="96" t="s">
        <v>366</v>
      </c>
      <c r="C41" s="111"/>
      <c r="D41" s="111"/>
      <c r="E41" s="112"/>
    </row>
    <row r="42" s="9" customFormat="1" spans="1:5">
      <c r="A42" s="114">
        <v>1020799</v>
      </c>
      <c r="B42" s="96" t="s">
        <v>367</v>
      </c>
      <c r="C42" s="111"/>
      <c r="D42" s="111"/>
      <c r="E42" s="112"/>
    </row>
    <row r="43" s="9" customFormat="1" spans="1:5">
      <c r="A43" s="110">
        <v>10210</v>
      </c>
      <c r="B43" s="113" t="s">
        <v>368</v>
      </c>
      <c r="C43" s="111"/>
      <c r="D43" s="111"/>
      <c r="E43" s="112"/>
    </row>
    <row r="44" s="9" customFormat="1" spans="1:5">
      <c r="A44" s="114">
        <v>1021001</v>
      </c>
      <c r="B44" s="96" t="s">
        <v>369</v>
      </c>
      <c r="C44" s="111"/>
      <c r="D44" s="111"/>
      <c r="E44" s="112"/>
    </row>
    <row r="45" s="9" customFormat="1" spans="1:5">
      <c r="A45" s="114">
        <v>1021002</v>
      </c>
      <c r="B45" s="96" t="s">
        <v>370</v>
      </c>
      <c r="C45" s="111"/>
      <c r="D45" s="111"/>
      <c r="E45" s="112"/>
    </row>
    <row r="46" s="9" customFormat="1" spans="1:5">
      <c r="A46" s="114">
        <v>1021003</v>
      </c>
      <c r="B46" s="96" t="s">
        <v>371</v>
      </c>
      <c r="C46" s="111"/>
      <c r="D46" s="111"/>
      <c r="E46" s="112"/>
    </row>
    <row r="47" s="9" customFormat="1" spans="1:5">
      <c r="A47" s="114">
        <v>1021004</v>
      </c>
      <c r="B47" s="96" t="s">
        <v>372</v>
      </c>
      <c r="C47" s="111"/>
      <c r="D47" s="111"/>
      <c r="E47" s="112"/>
    </row>
    <row r="48" s="9" customFormat="1" spans="1:5">
      <c r="A48" s="114">
        <v>1021005</v>
      </c>
      <c r="B48" s="96" t="s">
        <v>373</v>
      </c>
      <c r="C48" s="111"/>
      <c r="D48" s="111"/>
      <c r="E48" s="112"/>
    </row>
    <row r="49" s="9" customFormat="1" spans="1:5">
      <c r="A49" s="114">
        <v>1021099</v>
      </c>
      <c r="B49" s="96" t="s">
        <v>374</v>
      </c>
      <c r="C49" s="111"/>
      <c r="D49" s="111"/>
      <c r="E49" s="112"/>
    </row>
    <row r="50" s="9" customFormat="1" spans="1:5">
      <c r="A50" s="110">
        <v>10211</v>
      </c>
      <c r="B50" s="113" t="s">
        <v>375</v>
      </c>
      <c r="C50" s="111"/>
      <c r="D50" s="111"/>
      <c r="E50" s="112"/>
    </row>
    <row r="51" s="9" customFormat="1" spans="1:5">
      <c r="A51" s="114">
        <v>1021101</v>
      </c>
      <c r="B51" s="96" t="s">
        <v>376</v>
      </c>
      <c r="C51" s="111"/>
      <c r="D51" s="111"/>
      <c r="E51" s="112"/>
    </row>
    <row r="52" s="9" customFormat="1" spans="1:5">
      <c r="A52" s="114">
        <v>1021102</v>
      </c>
      <c r="B52" s="96" t="s">
        <v>377</v>
      </c>
      <c r="C52" s="111"/>
      <c r="D52" s="111"/>
      <c r="E52" s="112"/>
    </row>
    <row r="53" s="9" customFormat="1" spans="1:5">
      <c r="A53" s="114">
        <v>1021103</v>
      </c>
      <c r="B53" s="96" t="s">
        <v>378</v>
      </c>
      <c r="C53" s="111"/>
      <c r="D53" s="111"/>
      <c r="E53" s="112"/>
    </row>
    <row r="54" s="9" customFormat="1" spans="1:5">
      <c r="A54" s="114">
        <v>1021104</v>
      </c>
      <c r="B54" s="96" t="s">
        <v>379</v>
      </c>
      <c r="C54" s="111"/>
      <c r="D54" s="111"/>
      <c r="E54" s="112"/>
    </row>
    <row r="55" s="9" customFormat="1" spans="1:5">
      <c r="A55" s="114">
        <v>1021105</v>
      </c>
      <c r="B55" s="96" t="s">
        <v>380</v>
      </c>
      <c r="C55" s="111"/>
      <c r="D55" s="111"/>
      <c r="E55" s="112"/>
    </row>
    <row r="56" s="9" customFormat="1" spans="1:5">
      <c r="A56" s="110">
        <v>10212</v>
      </c>
      <c r="B56" s="113" t="s">
        <v>381</v>
      </c>
      <c r="C56" s="111"/>
      <c r="D56" s="111"/>
      <c r="E56" s="112"/>
    </row>
    <row r="57" s="9" customFormat="1" spans="1:5">
      <c r="A57" s="114">
        <v>1021201</v>
      </c>
      <c r="B57" s="96" t="s">
        <v>382</v>
      </c>
      <c r="C57" s="111"/>
      <c r="D57" s="111"/>
      <c r="E57" s="112"/>
    </row>
    <row r="58" s="9" customFormat="1" spans="1:5">
      <c r="A58" s="114">
        <v>1021202</v>
      </c>
      <c r="B58" s="96" t="s">
        <v>383</v>
      </c>
      <c r="C58" s="111"/>
      <c r="D58" s="111"/>
      <c r="E58" s="112"/>
    </row>
    <row r="59" s="9" customFormat="1" spans="1:5">
      <c r="A59" s="114">
        <v>1021203</v>
      </c>
      <c r="B59" s="96" t="s">
        <v>384</v>
      </c>
      <c r="C59" s="111"/>
      <c r="D59" s="111"/>
      <c r="E59" s="112"/>
    </row>
    <row r="60" s="9" customFormat="1" spans="1:5">
      <c r="A60" s="114">
        <v>1021204</v>
      </c>
      <c r="B60" s="96" t="s">
        <v>385</v>
      </c>
      <c r="C60" s="111"/>
      <c r="D60" s="111"/>
      <c r="E60" s="112"/>
    </row>
    <row r="61" s="9" customFormat="1" spans="1:5">
      <c r="A61" s="114">
        <v>1021299</v>
      </c>
      <c r="B61" s="96" t="s">
        <v>386</v>
      </c>
      <c r="C61" s="111"/>
      <c r="D61" s="111"/>
      <c r="E61" s="112"/>
    </row>
    <row r="62" s="9" customFormat="1" spans="1:5">
      <c r="A62" s="110">
        <v>10299</v>
      </c>
      <c r="B62" s="113" t="s">
        <v>387</v>
      </c>
      <c r="C62" s="111"/>
      <c r="D62" s="111"/>
      <c r="E62" s="112"/>
    </row>
    <row r="63" s="9" customFormat="1" spans="1:5">
      <c r="A63" s="114">
        <v>1029901</v>
      </c>
      <c r="B63" s="96" t="s">
        <v>388</v>
      </c>
      <c r="C63" s="111"/>
      <c r="D63" s="111"/>
      <c r="E63" s="112"/>
    </row>
    <row r="64" s="9" customFormat="1" spans="1:5">
      <c r="A64" s="114">
        <v>1029902</v>
      </c>
      <c r="B64" s="96" t="s">
        <v>389</v>
      </c>
      <c r="C64" s="111"/>
      <c r="D64" s="111"/>
      <c r="E64" s="112"/>
    </row>
    <row r="65" s="9" customFormat="1" spans="1:5">
      <c r="A65" s="125">
        <v>1029999</v>
      </c>
      <c r="B65" s="99" t="s">
        <v>390</v>
      </c>
      <c r="C65" s="119"/>
      <c r="D65" s="119"/>
      <c r="E65" s="120"/>
    </row>
    <row r="67" s="9" customFormat="1" spans="1:2">
      <c r="A67" s="101" t="s">
        <v>287</v>
      </c>
      <c r="B67" s="101"/>
    </row>
  </sheetData>
  <mergeCells count="4">
    <mergeCell ref="A1:E1"/>
    <mergeCell ref="A2:B2"/>
    <mergeCell ref="C2:D2"/>
    <mergeCell ref="A67:B67"/>
  </mergeCells>
  <pageMargins left="0.393055555555556" right="0.275" top="0.354166666666667" bottom="0.275" header="0.5" footer="0.5"/>
  <pageSetup paperSize="9" fitToHeight="0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52"/>
  <sheetViews>
    <sheetView workbookViewId="0">
      <selection activeCell="H17" sqref="H17"/>
    </sheetView>
  </sheetViews>
  <sheetFormatPr defaultColWidth="9.95833333333333" defaultRowHeight="14.25"/>
  <cols>
    <col min="1" max="1" width="10.375" style="9"/>
    <col min="2" max="2" width="36.775" style="9" customWidth="1"/>
    <col min="3" max="3" width="18.95" style="9" customWidth="1"/>
    <col min="4" max="4" width="13.9666666666667" style="9" customWidth="1"/>
    <col min="5" max="5" width="15.3416666666667" style="9" customWidth="1"/>
    <col min="6" max="16384" width="9.95833333333333" style="9"/>
  </cols>
  <sheetData>
    <row r="1" s="9" customFormat="1" ht="44" customHeight="1" spans="1:5">
      <c r="A1" s="10" t="s">
        <v>391</v>
      </c>
      <c r="B1" s="106"/>
      <c r="C1" s="106"/>
      <c r="D1" s="106"/>
      <c r="E1" s="106"/>
    </row>
    <row r="2" s="9" customFormat="1" ht="26" customHeight="1" spans="1:5">
      <c r="A2" s="107"/>
      <c r="B2" s="107"/>
      <c r="C2" s="107"/>
      <c r="D2" s="107"/>
      <c r="E2" s="108" t="s">
        <v>25</v>
      </c>
    </row>
    <row r="3" s="9" customFormat="1" ht="24" spans="1:5">
      <c r="A3" s="33" t="s">
        <v>44</v>
      </c>
      <c r="B3" s="33" t="s">
        <v>26</v>
      </c>
      <c r="C3" s="33" t="s">
        <v>28</v>
      </c>
      <c r="D3" s="33" t="s">
        <v>29</v>
      </c>
      <c r="E3" s="109" t="s">
        <v>30</v>
      </c>
    </row>
    <row r="4" s="9" customFormat="1" spans="1:13">
      <c r="A4" s="110">
        <v>209</v>
      </c>
      <c r="B4" s="87" t="s">
        <v>392</v>
      </c>
      <c r="C4" s="111"/>
      <c r="D4" s="111" t="s">
        <v>393</v>
      </c>
      <c r="E4" s="112" t="s">
        <v>393</v>
      </c>
      <c r="F4" s="9" t="s">
        <v>393</v>
      </c>
      <c r="J4" s="9" t="s">
        <v>393</v>
      </c>
      <c r="M4" s="9" t="s">
        <v>393</v>
      </c>
    </row>
    <row r="5" s="9" customFormat="1" spans="1:13">
      <c r="A5" s="110">
        <v>20901</v>
      </c>
      <c r="B5" s="113" t="s">
        <v>394</v>
      </c>
      <c r="C5" s="111"/>
      <c r="D5" s="111" t="s">
        <v>393</v>
      </c>
      <c r="E5" s="112" t="s">
        <v>393</v>
      </c>
      <c r="F5" s="9" t="s">
        <v>393</v>
      </c>
      <c r="J5" s="9" t="s">
        <v>393</v>
      </c>
      <c r="M5" s="9" t="s">
        <v>393</v>
      </c>
    </row>
    <row r="6" s="9" customFormat="1" spans="1:13">
      <c r="A6" s="114">
        <v>2090101</v>
      </c>
      <c r="B6" s="96" t="s">
        <v>395</v>
      </c>
      <c r="C6" s="111"/>
      <c r="D6" s="111" t="s">
        <v>393</v>
      </c>
      <c r="E6" s="112" t="s">
        <v>393</v>
      </c>
      <c r="F6" s="9" t="s">
        <v>393</v>
      </c>
      <c r="J6" s="9" t="s">
        <v>393</v>
      </c>
      <c r="M6" s="9" t="s">
        <v>393</v>
      </c>
    </row>
    <row r="7" s="9" customFormat="1" spans="1:13">
      <c r="A7" s="114">
        <v>2090102</v>
      </c>
      <c r="B7" s="96" t="s">
        <v>396</v>
      </c>
      <c r="C7" s="111"/>
      <c r="D7" s="111" t="s">
        <v>393</v>
      </c>
      <c r="E7" s="112" t="s">
        <v>393</v>
      </c>
      <c r="F7" s="9" t="s">
        <v>393</v>
      </c>
      <c r="J7" s="9" t="s">
        <v>393</v>
      </c>
      <c r="M7" s="9" t="s">
        <v>393</v>
      </c>
    </row>
    <row r="8" s="9" customFormat="1" spans="1:13">
      <c r="A8" s="114">
        <v>2090103</v>
      </c>
      <c r="B8" s="96" t="s">
        <v>397</v>
      </c>
      <c r="C8" s="111"/>
      <c r="D8" s="111" t="s">
        <v>393</v>
      </c>
      <c r="E8" s="112" t="s">
        <v>393</v>
      </c>
      <c r="F8" s="9" t="s">
        <v>393</v>
      </c>
      <c r="J8" s="9" t="s">
        <v>393</v>
      </c>
      <c r="M8" s="9" t="s">
        <v>393</v>
      </c>
    </row>
    <row r="9" s="9" customFormat="1" spans="1:13">
      <c r="A9" s="114">
        <v>2090199</v>
      </c>
      <c r="B9" s="96" t="s">
        <v>398</v>
      </c>
      <c r="C9" s="111"/>
      <c r="D9" s="111" t="s">
        <v>393</v>
      </c>
      <c r="E9" s="112" t="s">
        <v>393</v>
      </c>
      <c r="F9" s="9" t="s">
        <v>393</v>
      </c>
      <c r="J9" s="9" t="s">
        <v>393</v>
      </c>
      <c r="M9" s="9" t="s">
        <v>393</v>
      </c>
    </row>
    <row r="10" s="9" customFormat="1" spans="1:13">
      <c r="A10" s="110">
        <v>20902</v>
      </c>
      <c r="B10" s="87" t="s">
        <v>399</v>
      </c>
      <c r="C10" s="111"/>
      <c r="D10" s="111" t="s">
        <v>393</v>
      </c>
      <c r="E10" s="112" t="s">
        <v>393</v>
      </c>
      <c r="F10" s="9" t="s">
        <v>393</v>
      </c>
      <c r="J10" s="9" t="s">
        <v>393</v>
      </c>
      <c r="M10" s="9" t="s">
        <v>393</v>
      </c>
    </row>
    <row r="11" s="9" customFormat="1" spans="1:13">
      <c r="A11" s="114">
        <v>2090201</v>
      </c>
      <c r="B11" s="115" t="s">
        <v>400</v>
      </c>
      <c r="C11" s="111"/>
      <c r="D11" s="111" t="s">
        <v>393</v>
      </c>
      <c r="E11" s="112" t="s">
        <v>393</v>
      </c>
      <c r="F11" s="9" t="s">
        <v>393</v>
      </c>
      <c r="J11" s="9" t="s">
        <v>393</v>
      </c>
      <c r="M11" s="9" t="s">
        <v>393</v>
      </c>
    </row>
    <row r="12" s="9" customFormat="1" spans="1:13">
      <c r="A12" s="114">
        <v>2090202</v>
      </c>
      <c r="B12" s="96" t="s">
        <v>401</v>
      </c>
      <c r="C12" s="111"/>
      <c r="D12" s="111" t="s">
        <v>393</v>
      </c>
      <c r="E12" s="112" t="s">
        <v>393</v>
      </c>
      <c r="F12" s="9" t="s">
        <v>393</v>
      </c>
      <c r="J12" s="9" t="s">
        <v>393</v>
      </c>
      <c r="M12" s="9" t="s">
        <v>393</v>
      </c>
    </row>
    <row r="13" s="9" customFormat="1" spans="1:13">
      <c r="A13" s="114">
        <v>2090203</v>
      </c>
      <c r="B13" s="96" t="s">
        <v>397</v>
      </c>
      <c r="C13" s="111"/>
      <c r="D13" s="111" t="s">
        <v>393</v>
      </c>
      <c r="E13" s="112" t="s">
        <v>393</v>
      </c>
      <c r="F13" s="9" t="s">
        <v>393</v>
      </c>
      <c r="J13" s="9" t="s">
        <v>393</v>
      </c>
      <c r="M13" s="9" t="s">
        <v>393</v>
      </c>
    </row>
    <row r="14" s="9" customFormat="1" spans="1:13">
      <c r="A14" s="114">
        <v>2090204</v>
      </c>
      <c r="B14" s="96" t="s">
        <v>402</v>
      </c>
      <c r="C14" s="111"/>
      <c r="D14" s="111" t="s">
        <v>393</v>
      </c>
      <c r="E14" s="112" t="s">
        <v>393</v>
      </c>
      <c r="F14" s="9" t="s">
        <v>393</v>
      </c>
      <c r="J14" s="9" t="s">
        <v>393</v>
      </c>
      <c r="M14" s="9" t="s">
        <v>393</v>
      </c>
    </row>
    <row r="15" s="9" customFormat="1" spans="1:13">
      <c r="A15" s="114">
        <v>2090205</v>
      </c>
      <c r="B15" s="96" t="s">
        <v>403</v>
      </c>
      <c r="C15" s="111"/>
      <c r="D15" s="111" t="s">
        <v>393</v>
      </c>
      <c r="E15" s="112" t="s">
        <v>393</v>
      </c>
      <c r="F15" s="9" t="s">
        <v>393</v>
      </c>
      <c r="J15" s="9" t="s">
        <v>393</v>
      </c>
      <c r="M15" s="9" t="s">
        <v>393</v>
      </c>
    </row>
    <row r="16" s="9" customFormat="1" spans="1:13">
      <c r="A16" s="114">
        <v>2090299</v>
      </c>
      <c r="B16" s="116" t="s">
        <v>404</v>
      </c>
      <c r="C16" s="111"/>
      <c r="D16" s="111" t="s">
        <v>393</v>
      </c>
      <c r="E16" s="112" t="s">
        <v>393</v>
      </c>
      <c r="F16" s="9" t="s">
        <v>393</v>
      </c>
      <c r="J16" s="9" t="s">
        <v>393</v>
      </c>
      <c r="M16" s="9" t="s">
        <v>393</v>
      </c>
    </row>
    <row r="17" s="9" customFormat="1" spans="1:13">
      <c r="A17" s="110">
        <v>20903</v>
      </c>
      <c r="B17" s="87" t="s">
        <v>405</v>
      </c>
      <c r="C17" s="111"/>
      <c r="D17" s="111" t="s">
        <v>393</v>
      </c>
      <c r="E17" s="112" t="s">
        <v>393</v>
      </c>
      <c r="F17" s="9" t="s">
        <v>393</v>
      </c>
      <c r="J17" s="9" t="s">
        <v>393</v>
      </c>
      <c r="M17" s="9" t="s">
        <v>393</v>
      </c>
    </row>
    <row r="18" s="9" customFormat="1" spans="1:13">
      <c r="A18" s="114">
        <v>2090301</v>
      </c>
      <c r="B18" s="96" t="s">
        <v>406</v>
      </c>
      <c r="C18" s="111"/>
      <c r="D18" s="111" t="s">
        <v>393</v>
      </c>
      <c r="E18" s="112" t="s">
        <v>393</v>
      </c>
      <c r="F18" s="9" t="s">
        <v>393</v>
      </c>
      <c r="J18" s="9" t="s">
        <v>393</v>
      </c>
      <c r="M18" s="9" t="s">
        <v>393</v>
      </c>
    </row>
    <row r="19" s="9" customFormat="1" spans="1:13">
      <c r="A19" s="114">
        <v>2090302</v>
      </c>
      <c r="B19" s="96" t="s">
        <v>407</v>
      </c>
      <c r="C19" s="111"/>
      <c r="D19" s="111" t="s">
        <v>393</v>
      </c>
      <c r="E19" s="112" t="s">
        <v>393</v>
      </c>
      <c r="F19" s="9" t="s">
        <v>393</v>
      </c>
      <c r="J19" s="9" t="s">
        <v>393</v>
      </c>
      <c r="M19" s="9" t="s">
        <v>393</v>
      </c>
    </row>
    <row r="20" s="9" customFormat="1" spans="1:13">
      <c r="A20" s="114">
        <v>2090399</v>
      </c>
      <c r="B20" s="96" t="s">
        <v>408</v>
      </c>
      <c r="C20" s="111"/>
      <c r="D20" s="111" t="s">
        <v>393</v>
      </c>
      <c r="E20" s="112" t="s">
        <v>393</v>
      </c>
      <c r="F20" s="9" t="s">
        <v>393</v>
      </c>
      <c r="J20" s="9" t="s">
        <v>393</v>
      </c>
      <c r="M20" s="9" t="s">
        <v>393</v>
      </c>
    </row>
    <row r="21" s="9" customFormat="1" spans="1:13">
      <c r="A21" s="110">
        <v>20904</v>
      </c>
      <c r="B21" s="113" t="s">
        <v>409</v>
      </c>
      <c r="C21" s="111"/>
      <c r="D21" s="111" t="s">
        <v>393</v>
      </c>
      <c r="E21" s="112" t="s">
        <v>393</v>
      </c>
      <c r="F21" s="9" t="s">
        <v>393</v>
      </c>
      <c r="J21" s="9" t="s">
        <v>393</v>
      </c>
      <c r="M21" s="9" t="s">
        <v>393</v>
      </c>
    </row>
    <row r="22" s="9" customFormat="1" spans="1:13">
      <c r="A22" s="114">
        <v>2090401</v>
      </c>
      <c r="B22" s="96" t="s">
        <v>410</v>
      </c>
      <c r="C22" s="111"/>
      <c r="D22" s="111" t="s">
        <v>393</v>
      </c>
      <c r="E22" s="112" t="s">
        <v>393</v>
      </c>
      <c r="F22" s="9" t="s">
        <v>393</v>
      </c>
      <c r="J22" s="9" t="s">
        <v>393</v>
      </c>
      <c r="M22" s="9" t="s">
        <v>393</v>
      </c>
    </row>
    <row r="23" s="9" customFormat="1" spans="1:13">
      <c r="A23" s="114">
        <v>2090402</v>
      </c>
      <c r="B23" s="96" t="s">
        <v>411</v>
      </c>
      <c r="C23" s="111"/>
      <c r="D23" s="111" t="s">
        <v>393</v>
      </c>
      <c r="E23" s="112" t="s">
        <v>393</v>
      </c>
      <c r="F23" s="9" t="s">
        <v>393</v>
      </c>
      <c r="J23" s="9" t="s">
        <v>393</v>
      </c>
      <c r="M23" s="9" t="s">
        <v>393</v>
      </c>
    </row>
    <row r="24" s="9" customFormat="1" spans="1:13">
      <c r="A24" s="114">
        <v>2090403</v>
      </c>
      <c r="B24" s="96" t="s">
        <v>412</v>
      </c>
      <c r="C24" s="111"/>
      <c r="D24" s="111" t="s">
        <v>393</v>
      </c>
      <c r="E24" s="112" t="s">
        <v>393</v>
      </c>
      <c r="F24" s="9" t="s">
        <v>393</v>
      </c>
      <c r="J24" s="9" t="s">
        <v>393</v>
      </c>
      <c r="M24" s="9" t="s">
        <v>393</v>
      </c>
    </row>
    <row r="25" s="9" customFormat="1" spans="1:13">
      <c r="A25" s="114">
        <v>2090499</v>
      </c>
      <c r="B25" s="96" t="s">
        <v>413</v>
      </c>
      <c r="C25" s="111"/>
      <c r="D25" s="111" t="s">
        <v>393</v>
      </c>
      <c r="E25" s="112" t="s">
        <v>393</v>
      </c>
      <c r="F25" s="9" t="s">
        <v>393</v>
      </c>
      <c r="J25" s="9" t="s">
        <v>393</v>
      </c>
      <c r="M25" s="9" t="s">
        <v>393</v>
      </c>
    </row>
    <row r="26" s="9" customFormat="1" spans="1:13">
      <c r="A26" s="110">
        <v>20905</v>
      </c>
      <c r="B26" s="113" t="s">
        <v>414</v>
      </c>
      <c r="C26" s="111"/>
      <c r="D26" s="111" t="s">
        <v>393</v>
      </c>
      <c r="E26" s="112" t="s">
        <v>393</v>
      </c>
      <c r="F26" s="9" t="s">
        <v>393</v>
      </c>
      <c r="J26" s="9" t="s">
        <v>393</v>
      </c>
      <c r="M26" s="9" t="s">
        <v>393</v>
      </c>
    </row>
    <row r="27" s="9" customFormat="1" spans="1:13">
      <c r="A27" s="114">
        <v>2090501</v>
      </c>
      <c r="B27" s="96" t="s">
        <v>415</v>
      </c>
      <c r="C27" s="111"/>
      <c r="D27" s="111" t="s">
        <v>393</v>
      </c>
      <c r="E27" s="112" t="s">
        <v>393</v>
      </c>
      <c r="F27" s="9" t="s">
        <v>393</v>
      </c>
      <c r="J27" s="9" t="s">
        <v>393</v>
      </c>
      <c r="M27" s="9" t="s">
        <v>393</v>
      </c>
    </row>
    <row r="28" s="9" customFormat="1" spans="1:13">
      <c r="A28" s="114">
        <v>2090502</v>
      </c>
      <c r="B28" s="96" t="s">
        <v>416</v>
      </c>
      <c r="C28" s="111"/>
      <c r="D28" s="111" t="s">
        <v>393</v>
      </c>
      <c r="E28" s="112" t="s">
        <v>393</v>
      </c>
      <c r="F28" s="9" t="s">
        <v>393</v>
      </c>
      <c r="J28" s="9" t="s">
        <v>393</v>
      </c>
      <c r="M28" s="9" t="s">
        <v>393</v>
      </c>
    </row>
    <row r="29" s="9" customFormat="1" spans="1:13">
      <c r="A29" s="114">
        <v>2090599</v>
      </c>
      <c r="B29" s="96" t="s">
        <v>417</v>
      </c>
      <c r="C29" s="111"/>
      <c r="D29" s="111" t="s">
        <v>393</v>
      </c>
      <c r="E29" s="112" t="s">
        <v>393</v>
      </c>
      <c r="F29" s="9" t="s">
        <v>393</v>
      </c>
      <c r="J29" s="9" t="s">
        <v>393</v>
      </c>
      <c r="M29" s="9" t="s">
        <v>393</v>
      </c>
    </row>
    <row r="30" s="9" customFormat="1" spans="1:13">
      <c r="A30" s="110">
        <v>20906</v>
      </c>
      <c r="B30" s="87" t="s">
        <v>418</v>
      </c>
      <c r="C30" s="111"/>
      <c r="D30" s="111" t="s">
        <v>393</v>
      </c>
      <c r="E30" s="112" t="s">
        <v>393</v>
      </c>
      <c r="F30" s="9" t="s">
        <v>393</v>
      </c>
      <c r="J30" s="9" t="s">
        <v>393</v>
      </c>
      <c r="M30" s="9" t="s">
        <v>393</v>
      </c>
    </row>
    <row r="31" s="9" customFormat="1" spans="1:13">
      <c r="A31" s="114">
        <v>2090601</v>
      </c>
      <c r="B31" s="116" t="s">
        <v>419</v>
      </c>
      <c r="C31" s="111"/>
      <c r="D31" s="111" t="s">
        <v>393</v>
      </c>
      <c r="E31" s="112" t="s">
        <v>393</v>
      </c>
      <c r="F31" s="9" t="s">
        <v>393</v>
      </c>
      <c r="J31" s="9" t="s">
        <v>393</v>
      </c>
      <c r="M31" s="9" t="s">
        <v>393</v>
      </c>
    </row>
    <row r="32" s="9" customFormat="1" spans="1:13">
      <c r="A32" s="114">
        <v>2090602</v>
      </c>
      <c r="B32" s="96" t="s">
        <v>420</v>
      </c>
      <c r="C32" s="111"/>
      <c r="D32" s="111" t="s">
        <v>393</v>
      </c>
      <c r="E32" s="112" t="s">
        <v>393</v>
      </c>
      <c r="F32" s="9" t="s">
        <v>393</v>
      </c>
      <c r="J32" s="9" t="s">
        <v>393</v>
      </c>
      <c r="M32" s="9" t="s">
        <v>393</v>
      </c>
    </row>
    <row r="33" s="9" customFormat="1" spans="1:13">
      <c r="A33" s="114">
        <v>2090699</v>
      </c>
      <c r="B33" s="96" t="s">
        <v>421</v>
      </c>
      <c r="C33" s="111"/>
      <c r="D33" s="111" t="s">
        <v>393</v>
      </c>
      <c r="E33" s="112" t="s">
        <v>393</v>
      </c>
      <c r="F33" s="9" t="s">
        <v>393</v>
      </c>
      <c r="J33" s="9" t="s">
        <v>393</v>
      </c>
      <c r="M33" s="9" t="s">
        <v>393</v>
      </c>
    </row>
    <row r="34" s="9" customFormat="1" spans="1:13">
      <c r="A34" s="110">
        <v>20907</v>
      </c>
      <c r="B34" s="87" t="s">
        <v>422</v>
      </c>
      <c r="C34" s="111"/>
      <c r="D34" s="111" t="s">
        <v>393</v>
      </c>
      <c r="E34" s="112" t="s">
        <v>393</v>
      </c>
      <c r="F34" s="9" t="s">
        <v>393</v>
      </c>
      <c r="J34" s="9" t="s">
        <v>393</v>
      </c>
      <c r="M34" s="9" t="s">
        <v>393</v>
      </c>
    </row>
    <row r="35" s="9" customFormat="1" spans="1:13">
      <c r="A35" s="114">
        <v>2090701</v>
      </c>
      <c r="B35" s="96" t="s">
        <v>423</v>
      </c>
      <c r="C35" s="111"/>
      <c r="D35" s="111" t="s">
        <v>393</v>
      </c>
      <c r="E35" s="112" t="s">
        <v>393</v>
      </c>
      <c r="F35" s="9" t="s">
        <v>393</v>
      </c>
      <c r="J35" s="9" t="s">
        <v>393</v>
      </c>
      <c r="M35" s="9" t="s">
        <v>393</v>
      </c>
    </row>
    <row r="36" s="9" customFormat="1" spans="1:13">
      <c r="A36" s="114">
        <v>2090702</v>
      </c>
      <c r="B36" s="116" t="s">
        <v>420</v>
      </c>
      <c r="C36" s="111"/>
      <c r="D36" s="111" t="s">
        <v>393</v>
      </c>
      <c r="E36" s="112" t="s">
        <v>393</v>
      </c>
      <c r="F36" s="9" t="s">
        <v>393</v>
      </c>
      <c r="J36" s="9" t="s">
        <v>393</v>
      </c>
      <c r="M36" s="9" t="s">
        <v>393</v>
      </c>
    </row>
    <row r="37" s="9" customFormat="1" spans="1:13">
      <c r="A37" s="114">
        <v>2090799</v>
      </c>
      <c r="B37" s="96" t="s">
        <v>424</v>
      </c>
      <c r="C37" s="111"/>
      <c r="D37" s="111" t="s">
        <v>393</v>
      </c>
      <c r="E37" s="112" t="s">
        <v>393</v>
      </c>
      <c r="F37" s="9" t="s">
        <v>393</v>
      </c>
      <c r="J37" s="9" t="s">
        <v>393</v>
      </c>
      <c r="M37" s="9" t="s">
        <v>393</v>
      </c>
    </row>
    <row r="38" s="9" customFormat="1" spans="1:13">
      <c r="A38" s="110">
        <v>20910</v>
      </c>
      <c r="B38" s="113" t="s">
        <v>425</v>
      </c>
      <c r="C38" s="111"/>
      <c r="D38" s="111" t="s">
        <v>393</v>
      </c>
      <c r="E38" s="112" t="s">
        <v>393</v>
      </c>
      <c r="F38" s="9" t="s">
        <v>393</v>
      </c>
      <c r="J38" s="9" t="s">
        <v>393</v>
      </c>
      <c r="M38" s="9" t="s">
        <v>393</v>
      </c>
    </row>
    <row r="39" s="9" customFormat="1" spans="1:13">
      <c r="A39" s="114">
        <v>2091001</v>
      </c>
      <c r="B39" s="96" t="s">
        <v>426</v>
      </c>
      <c r="C39" s="111"/>
      <c r="D39" s="111" t="s">
        <v>393</v>
      </c>
      <c r="E39" s="112" t="s">
        <v>393</v>
      </c>
      <c r="F39" s="9" t="s">
        <v>393</v>
      </c>
      <c r="J39" s="9" t="s">
        <v>393</v>
      </c>
      <c r="M39" s="9" t="s">
        <v>393</v>
      </c>
    </row>
    <row r="40" s="9" customFormat="1" spans="1:13">
      <c r="A40" s="114">
        <v>2091002</v>
      </c>
      <c r="B40" s="96" t="s">
        <v>427</v>
      </c>
      <c r="C40" s="111"/>
      <c r="D40" s="111" t="s">
        <v>393</v>
      </c>
      <c r="E40" s="112" t="s">
        <v>393</v>
      </c>
      <c r="F40" s="9" t="s">
        <v>393</v>
      </c>
      <c r="J40" s="9" t="s">
        <v>393</v>
      </c>
      <c r="M40" s="9" t="s">
        <v>393</v>
      </c>
    </row>
    <row r="41" s="9" customFormat="1" spans="1:13">
      <c r="A41" s="114">
        <v>2091003</v>
      </c>
      <c r="B41" s="96" t="s">
        <v>428</v>
      </c>
      <c r="C41" s="111"/>
      <c r="D41" s="111" t="s">
        <v>393</v>
      </c>
      <c r="E41" s="112" t="s">
        <v>393</v>
      </c>
      <c r="F41" s="9" t="s">
        <v>393</v>
      </c>
      <c r="J41" s="9" t="s">
        <v>393</v>
      </c>
      <c r="M41" s="9" t="s">
        <v>393</v>
      </c>
    </row>
    <row r="42" s="9" customFormat="1" spans="1:13">
      <c r="A42" s="114">
        <v>2091099</v>
      </c>
      <c r="B42" s="96" t="s">
        <v>429</v>
      </c>
      <c r="C42" s="111"/>
      <c r="D42" s="111" t="s">
        <v>393</v>
      </c>
      <c r="E42" s="112" t="s">
        <v>393</v>
      </c>
      <c r="F42" s="9" t="s">
        <v>393</v>
      </c>
      <c r="J42" s="9" t="s">
        <v>393</v>
      </c>
      <c r="M42" s="9" t="s">
        <v>393</v>
      </c>
    </row>
    <row r="43" s="9" customFormat="1" spans="1:13">
      <c r="A43" s="110">
        <v>20911</v>
      </c>
      <c r="B43" s="113" t="s">
        <v>430</v>
      </c>
      <c r="C43" s="111"/>
      <c r="D43" s="111" t="s">
        <v>393</v>
      </c>
      <c r="E43" s="112" t="s">
        <v>393</v>
      </c>
      <c r="F43" s="9" t="s">
        <v>393</v>
      </c>
      <c r="J43" s="9" t="s">
        <v>393</v>
      </c>
      <c r="M43" s="9" t="s">
        <v>393</v>
      </c>
    </row>
    <row r="44" s="9" customFormat="1" spans="1:13">
      <c r="A44" s="114">
        <v>2091101</v>
      </c>
      <c r="B44" s="96" t="s">
        <v>431</v>
      </c>
      <c r="C44" s="111"/>
      <c r="D44" s="111" t="s">
        <v>393</v>
      </c>
      <c r="E44" s="112" t="s">
        <v>393</v>
      </c>
      <c r="F44" s="9" t="s">
        <v>393</v>
      </c>
      <c r="J44" s="9" t="s">
        <v>393</v>
      </c>
      <c r="M44" s="9" t="s">
        <v>393</v>
      </c>
    </row>
    <row r="45" s="9" customFormat="1" spans="1:13">
      <c r="A45" s="114">
        <v>2091199</v>
      </c>
      <c r="B45" s="96" t="s">
        <v>432</v>
      </c>
      <c r="C45" s="111"/>
      <c r="D45" s="111" t="s">
        <v>393</v>
      </c>
      <c r="E45" s="112" t="s">
        <v>393</v>
      </c>
      <c r="F45" s="9" t="s">
        <v>393</v>
      </c>
      <c r="J45" s="9" t="s">
        <v>393</v>
      </c>
      <c r="M45" s="9" t="s">
        <v>393</v>
      </c>
    </row>
    <row r="46" s="9" customFormat="1" spans="1:13">
      <c r="A46" s="110">
        <v>20912</v>
      </c>
      <c r="B46" s="87" t="s">
        <v>433</v>
      </c>
      <c r="C46" s="111"/>
      <c r="D46" s="111" t="s">
        <v>393</v>
      </c>
      <c r="E46" s="112" t="s">
        <v>393</v>
      </c>
      <c r="F46" s="9" t="s">
        <v>393</v>
      </c>
      <c r="J46" s="9" t="s">
        <v>393</v>
      </c>
      <c r="M46" s="9" t="s">
        <v>393</v>
      </c>
    </row>
    <row r="47" s="9" customFormat="1" spans="1:13">
      <c r="A47" s="114">
        <v>2091201</v>
      </c>
      <c r="B47" s="96" t="s">
        <v>434</v>
      </c>
      <c r="C47" s="111"/>
      <c r="D47" s="111" t="s">
        <v>393</v>
      </c>
      <c r="E47" s="112" t="s">
        <v>393</v>
      </c>
      <c r="F47" s="9" t="s">
        <v>393</v>
      </c>
      <c r="J47" s="9" t="s">
        <v>393</v>
      </c>
      <c r="M47" s="9" t="s">
        <v>393</v>
      </c>
    </row>
    <row r="48" s="9" customFormat="1" spans="1:13">
      <c r="A48" s="114">
        <v>2091202</v>
      </c>
      <c r="B48" s="96" t="s">
        <v>420</v>
      </c>
      <c r="C48" s="111"/>
      <c r="D48" s="111" t="s">
        <v>393</v>
      </c>
      <c r="E48" s="112" t="s">
        <v>393</v>
      </c>
      <c r="F48" s="9" t="s">
        <v>393</v>
      </c>
      <c r="J48" s="9" t="s">
        <v>393</v>
      </c>
      <c r="M48" s="9" t="s">
        <v>393</v>
      </c>
    </row>
    <row r="49" s="9" customFormat="1" spans="1:13">
      <c r="A49" s="114">
        <v>2091299</v>
      </c>
      <c r="B49" s="96" t="s">
        <v>435</v>
      </c>
      <c r="C49" s="111"/>
      <c r="D49" s="111" t="s">
        <v>393</v>
      </c>
      <c r="E49" s="112" t="s">
        <v>393</v>
      </c>
      <c r="F49" s="9" t="s">
        <v>393</v>
      </c>
      <c r="J49" s="9" t="s">
        <v>393</v>
      </c>
      <c r="M49" s="9" t="s">
        <v>393</v>
      </c>
    </row>
    <row r="50" s="9" customFormat="1" spans="1:13">
      <c r="A50" s="117">
        <v>20999</v>
      </c>
      <c r="B50" s="118" t="s">
        <v>436</v>
      </c>
      <c r="C50" s="119"/>
      <c r="D50" s="119" t="s">
        <v>393</v>
      </c>
      <c r="E50" s="120" t="s">
        <v>393</v>
      </c>
      <c r="F50" s="9" t="s">
        <v>393</v>
      </c>
      <c r="J50" s="9" t="s">
        <v>393</v>
      </c>
      <c r="M50" s="9" t="s">
        <v>393</v>
      </c>
    </row>
    <row r="51" s="9" customFormat="1" spans="1:5">
      <c r="A51" s="121"/>
      <c r="B51" s="122"/>
      <c r="C51" s="123"/>
      <c r="D51" s="123"/>
      <c r="E51" s="123"/>
    </row>
    <row r="52" s="9" customFormat="1" spans="1:2">
      <c r="A52" s="101" t="s">
        <v>287</v>
      </c>
      <c r="B52" s="101"/>
    </row>
  </sheetData>
  <mergeCells count="4">
    <mergeCell ref="A1:E1"/>
    <mergeCell ref="A2:B2"/>
    <mergeCell ref="C2:D2"/>
    <mergeCell ref="A52:B52"/>
  </mergeCells>
  <pageMargins left="0.275" right="0.235416666666667" top="1" bottom="1" header="0.5" footer="0.5"/>
  <pageSetup paperSize="9" fitToHeight="0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F16"/>
  <sheetViews>
    <sheetView workbookViewId="0">
      <selection activeCell="I21" sqref="I21"/>
    </sheetView>
  </sheetViews>
  <sheetFormatPr defaultColWidth="9.95833333333333" defaultRowHeight="14.25" outlineLevelCol="5"/>
  <cols>
    <col min="1" max="1" width="14.8" style="9" customWidth="1"/>
    <col min="2" max="2" width="9.95833333333333" style="9"/>
    <col min="3" max="3" width="5.11666666666667" style="9" customWidth="1"/>
    <col min="4" max="4" width="19.225" style="9" customWidth="1"/>
    <col min="5" max="5" width="27.6583333333333" style="9" customWidth="1"/>
    <col min="6" max="6" width="19.225" style="9" customWidth="1"/>
    <col min="7" max="16384" width="9.95833333333333" style="9"/>
  </cols>
  <sheetData>
    <row r="1" s="9" customFormat="1" ht="22.5" spans="1:6">
      <c r="A1" s="10" t="s">
        <v>437</v>
      </c>
      <c r="B1" s="10"/>
      <c r="C1" s="10"/>
      <c r="D1" s="10"/>
      <c r="E1" s="10"/>
      <c r="F1" s="10"/>
    </row>
    <row r="3" s="9" customFormat="1" ht="22" customHeight="1" spans="1:6">
      <c r="A3" s="92" t="s">
        <v>438</v>
      </c>
      <c r="B3" s="102"/>
      <c r="C3" s="102"/>
      <c r="D3" s="102"/>
      <c r="E3" s="102"/>
      <c r="F3" s="103" t="s">
        <v>439</v>
      </c>
    </row>
    <row r="4" s="9" customFormat="1" spans="1:6">
      <c r="A4" s="95" t="s">
        <v>440</v>
      </c>
      <c r="B4" s="95" t="s">
        <v>441</v>
      </c>
      <c r="C4" s="86"/>
      <c r="D4" s="86"/>
      <c r="E4" s="86"/>
      <c r="F4" s="104"/>
    </row>
    <row r="5" s="9" customFormat="1" spans="1:6">
      <c r="A5" s="86"/>
      <c r="B5" s="95" t="s">
        <v>442</v>
      </c>
      <c r="C5" s="86"/>
      <c r="D5" s="86" t="s">
        <v>443</v>
      </c>
      <c r="E5" s="96" t="s">
        <v>444</v>
      </c>
      <c r="F5" s="104"/>
    </row>
    <row r="6" s="9" customFormat="1" spans="1:6">
      <c r="A6" s="86"/>
      <c r="B6" s="86"/>
      <c r="C6" s="86"/>
      <c r="D6" s="86"/>
      <c r="E6" s="96" t="s">
        <v>445</v>
      </c>
      <c r="F6" s="104"/>
    </row>
    <row r="7" s="9" customFormat="1" spans="1:6">
      <c r="A7" s="86"/>
      <c r="B7" s="86"/>
      <c r="C7" s="86"/>
      <c r="D7" s="86"/>
      <c r="E7" s="96" t="s">
        <v>446</v>
      </c>
      <c r="F7" s="104"/>
    </row>
    <row r="8" s="9" customFormat="1" spans="1:6">
      <c r="A8" s="86"/>
      <c r="B8" s="86"/>
      <c r="C8" s="86"/>
      <c r="D8" s="86"/>
      <c r="E8" s="96" t="s">
        <v>447</v>
      </c>
      <c r="F8" s="104"/>
    </row>
    <row r="9" s="9" customFormat="1" spans="1:6">
      <c r="A9" s="86"/>
      <c r="B9" s="86"/>
      <c r="C9" s="86"/>
      <c r="D9" s="86"/>
      <c r="E9" s="96" t="s">
        <v>448</v>
      </c>
      <c r="F9" s="104"/>
    </row>
    <row r="10" s="9" customFormat="1" spans="1:6">
      <c r="A10" s="86"/>
      <c r="B10" s="86"/>
      <c r="C10" s="86"/>
      <c r="D10" s="86"/>
      <c r="E10" s="96" t="s">
        <v>449</v>
      </c>
      <c r="F10" s="104"/>
    </row>
    <row r="11" s="9" customFormat="1" spans="1:6">
      <c r="A11" s="86"/>
      <c r="B11" s="86"/>
      <c r="C11" s="86"/>
      <c r="D11" s="86"/>
      <c r="E11" s="96" t="s">
        <v>450</v>
      </c>
      <c r="F11" s="104"/>
    </row>
    <row r="12" s="9" customFormat="1" spans="1:6">
      <c r="A12" s="86"/>
      <c r="B12" s="86"/>
      <c r="C12" s="86"/>
      <c r="D12" s="86" t="s">
        <v>451</v>
      </c>
      <c r="E12" s="86"/>
      <c r="F12" s="104"/>
    </row>
    <row r="13" s="9" customFormat="1" spans="1:6">
      <c r="A13" s="86"/>
      <c r="B13" s="86"/>
      <c r="C13" s="86"/>
      <c r="D13" s="95" t="s">
        <v>452</v>
      </c>
      <c r="E13" s="86"/>
      <c r="F13" s="104"/>
    </row>
    <row r="14" s="9" customFormat="1" spans="1:6">
      <c r="A14" s="98"/>
      <c r="B14" s="65" t="s">
        <v>270</v>
      </c>
      <c r="C14" s="98"/>
      <c r="D14" s="98"/>
      <c r="E14" s="98"/>
      <c r="F14" s="105"/>
    </row>
    <row r="16" s="9" customFormat="1" spans="1:3">
      <c r="A16" s="101" t="s">
        <v>287</v>
      </c>
      <c r="B16" s="101"/>
      <c r="C16" s="101"/>
    </row>
  </sheetData>
  <mergeCells count="10">
    <mergeCell ref="A1:F1"/>
    <mergeCell ref="A3:E3"/>
    <mergeCell ref="B4:E4"/>
    <mergeCell ref="D12:E12"/>
    <mergeCell ref="D13:E13"/>
    <mergeCell ref="B14:E14"/>
    <mergeCell ref="A16:C16"/>
    <mergeCell ref="A4:A14"/>
    <mergeCell ref="D5:D11"/>
    <mergeCell ref="B5:C13"/>
  </mergeCells>
  <pageMargins left="0.75" right="0.75" top="1" bottom="1" header="0.5" footer="0.5"/>
  <pageSetup paperSize="9" scale="91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C8"/>
  <sheetViews>
    <sheetView workbookViewId="0">
      <selection activeCell="G24" sqref="G24"/>
    </sheetView>
  </sheetViews>
  <sheetFormatPr defaultColWidth="9.95833333333333" defaultRowHeight="14.25" outlineLevelRow="7" outlineLevelCol="2"/>
  <cols>
    <col min="1" max="1" width="12.725" style="9" customWidth="1"/>
    <col min="2" max="2" width="16.45" style="9" customWidth="1"/>
    <col min="3" max="3" width="55.45" style="9" customWidth="1"/>
    <col min="4" max="16384" width="9.95833333333333" style="9"/>
  </cols>
  <sheetData>
    <row r="1" s="9" customFormat="1" ht="33" customHeight="1" spans="1:3">
      <c r="A1" s="10" t="s">
        <v>453</v>
      </c>
      <c r="B1" s="10"/>
      <c r="C1" s="10"/>
    </row>
    <row r="2" s="9" customFormat="1" ht="18" customHeight="1" spans="3:3">
      <c r="C2" s="91" t="s">
        <v>454</v>
      </c>
    </row>
    <row r="3" s="9" customFormat="1" ht="23" customHeight="1" spans="1:3">
      <c r="A3" s="92" t="s">
        <v>455</v>
      </c>
      <c r="B3" s="93"/>
      <c r="C3" s="94" t="s">
        <v>439</v>
      </c>
    </row>
    <row r="4" s="9" customFormat="1" ht="28" customHeight="1" spans="1:3">
      <c r="A4" s="95" t="s">
        <v>456</v>
      </c>
      <c r="B4" s="96" t="s">
        <v>457</v>
      </c>
      <c r="C4" s="97"/>
    </row>
    <row r="5" s="9" customFormat="1" ht="27" customHeight="1" spans="1:3">
      <c r="A5" s="86"/>
      <c r="B5" s="96" t="s">
        <v>451</v>
      </c>
      <c r="C5" s="97"/>
    </row>
    <row r="6" s="9" customFormat="1" ht="25" customHeight="1" spans="1:3">
      <c r="A6" s="98"/>
      <c r="B6" s="99" t="s">
        <v>270</v>
      </c>
      <c r="C6" s="100"/>
    </row>
    <row r="8" s="9" customFormat="1" spans="1:2">
      <c r="A8" s="101" t="s">
        <v>287</v>
      </c>
      <c r="B8" s="101"/>
    </row>
  </sheetData>
  <mergeCells count="4">
    <mergeCell ref="A1:C1"/>
    <mergeCell ref="A3:B3"/>
    <mergeCell ref="A8:B8"/>
    <mergeCell ref="A4:A6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155"/>
  <sheetViews>
    <sheetView tabSelected="1" workbookViewId="0">
      <selection activeCell="H159" sqref="H159"/>
    </sheetView>
  </sheetViews>
  <sheetFormatPr defaultColWidth="9.95833333333333" defaultRowHeight="33" customHeight="1"/>
  <cols>
    <col min="1" max="1" width="5.675" style="71" customWidth="1"/>
    <col min="2" max="2" width="69.125" style="9" customWidth="1"/>
    <col min="3" max="3" width="25.25" style="9" customWidth="1"/>
    <col min="4" max="4" width="12.625" style="9"/>
    <col min="5" max="16384" width="9.95833333333333" style="9"/>
  </cols>
  <sheetData>
    <row r="1" s="9" customFormat="1" customHeight="1" spans="1:3">
      <c r="A1" s="72" t="s">
        <v>458</v>
      </c>
      <c r="B1" s="73"/>
      <c r="C1" s="73"/>
    </row>
    <row r="2" s="9" customFormat="1" ht="24" customHeight="1" spans="1:3">
      <c r="A2" s="74" t="s">
        <v>454</v>
      </c>
      <c r="B2" s="74"/>
      <c r="C2" s="74"/>
    </row>
    <row r="3" s="9" customFormat="1" customHeight="1" spans="1:3">
      <c r="A3" s="33" t="s">
        <v>459</v>
      </c>
      <c r="B3" s="33" t="s">
        <v>460</v>
      </c>
      <c r="C3" s="33" t="s">
        <v>439</v>
      </c>
    </row>
    <row r="4" s="69" customFormat="1" customHeight="1" spans="1:16">
      <c r="A4" s="75"/>
      <c r="B4" s="76" t="s">
        <v>461</v>
      </c>
      <c r="C4" s="77">
        <f>SUM(C5:C20)</f>
        <v>622.66046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="69" customFormat="1" customHeight="1" spans="1:16">
      <c r="A5" s="75">
        <v>1</v>
      </c>
      <c r="B5" s="78" t="s">
        <v>462</v>
      </c>
      <c r="C5" s="79">
        <v>1.9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="69" customFormat="1" customHeight="1" spans="1:16">
      <c r="A6" s="75">
        <v>2</v>
      </c>
      <c r="B6" s="78" t="s">
        <v>463</v>
      </c>
      <c r="C6" s="79">
        <v>20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="69" customFormat="1" customHeight="1" spans="1:16">
      <c r="A7" s="75">
        <v>3</v>
      </c>
      <c r="B7" s="78" t="s">
        <v>464</v>
      </c>
      <c r="C7" s="79">
        <v>0.9984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="69" customFormat="1" customHeight="1" spans="1:16">
      <c r="A8" s="75">
        <v>4</v>
      </c>
      <c r="B8" s="78" t="s">
        <v>465</v>
      </c>
      <c r="C8" s="79">
        <v>40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="69" customFormat="1" customHeight="1" spans="1:16">
      <c r="A9" s="75">
        <v>5</v>
      </c>
      <c r="B9" s="78" t="s">
        <v>466</v>
      </c>
      <c r="C9" s="79">
        <v>48.015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="69" customFormat="1" customHeight="1" spans="1:16">
      <c r="A10" s="75">
        <v>6</v>
      </c>
      <c r="B10" s="78" t="s">
        <v>467</v>
      </c>
      <c r="C10" s="79">
        <v>40.769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="69" customFormat="1" customHeight="1" spans="1:16">
      <c r="A11" s="75">
        <v>7</v>
      </c>
      <c r="B11" s="78" t="s">
        <v>468</v>
      </c>
      <c r="C11" s="79">
        <v>2.7796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="69" customFormat="1" customHeight="1" spans="1:16">
      <c r="A12" s="75">
        <v>8</v>
      </c>
      <c r="B12" s="78" t="s">
        <v>469</v>
      </c>
      <c r="C12" s="79">
        <v>0.078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="69" customFormat="1" customHeight="1" spans="1:16">
      <c r="A13" s="75">
        <v>9</v>
      </c>
      <c r="B13" s="78" t="s">
        <v>470</v>
      </c>
      <c r="C13" s="79">
        <v>246.886284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="69" customFormat="1" customHeight="1" spans="1:16">
      <c r="A14" s="75">
        <v>10</v>
      </c>
      <c r="B14" s="78" t="s">
        <v>471</v>
      </c>
      <c r="C14" s="79">
        <v>37.18612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="69" customFormat="1" customHeight="1" spans="1:16">
      <c r="A15" s="75">
        <v>11</v>
      </c>
      <c r="B15" s="78" t="s">
        <v>472</v>
      </c>
      <c r="C15" s="79">
        <v>22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</row>
    <row r="16" s="69" customFormat="1" customHeight="1" spans="1:16">
      <c r="A16" s="75">
        <v>12</v>
      </c>
      <c r="B16" s="78" t="s">
        <v>473</v>
      </c>
      <c r="C16" s="79">
        <v>20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="69" customFormat="1" customHeight="1" spans="1:16">
      <c r="A17" s="75">
        <v>13</v>
      </c>
      <c r="B17" s="78" t="s">
        <v>474</v>
      </c>
      <c r="C17" s="79">
        <v>1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="69" customFormat="1" customHeight="1" spans="1:16">
      <c r="A18" s="75">
        <v>14</v>
      </c>
      <c r="B18" s="78" t="s">
        <v>475</v>
      </c>
      <c r="C18" s="79">
        <v>11.135256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="69" customFormat="1" customHeight="1" spans="1:16">
      <c r="A19" s="75">
        <v>15</v>
      </c>
      <c r="B19" s="78" t="s">
        <v>476</v>
      </c>
      <c r="C19" s="79">
        <v>106.9128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="69" customFormat="1" customHeight="1" spans="1:16">
      <c r="A20" s="75">
        <v>16</v>
      </c>
      <c r="B20" s="78" t="s">
        <v>477</v>
      </c>
      <c r="C20" s="79">
        <v>23</v>
      </c>
      <c r="D20" s="9"/>
      <c r="E20" s="9"/>
      <c r="F20" s="9"/>
      <c r="G20" s="9"/>
      <c r="H20" s="9"/>
      <c r="I20" s="9"/>
      <c r="O20" s="9"/>
      <c r="P20" s="9"/>
    </row>
    <row r="21" s="69" customFormat="1" customHeight="1" spans="1:16">
      <c r="A21" s="75"/>
      <c r="B21" s="76" t="s">
        <v>478</v>
      </c>
      <c r="C21" s="77">
        <f>SUM(C22:C22)</f>
        <v>0.5</v>
      </c>
      <c r="D21" s="9"/>
      <c r="E21" s="9"/>
      <c r="F21" s="9"/>
      <c r="G21" s="9"/>
      <c r="H21" s="9"/>
      <c r="I21" s="9"/>
      <c r="O21" s="9"/>
      <c r="P21" s="9"/>
    </row>
    <row r="22" s="69" customFormat="1" customHeight="1" spans="1:9">
      <c r="A22" s="80">
        <v>17</v>
      </c>
      <c r="B22" s="78" t="s">
        <v>479</v>
      </c>
      <c r="C22" s="79">
        <v>0.5</v>
      </c>
      <c r="D22" s="9"/>
      <c r="E22" s="9"/>
      <c r="F22" s="9"/>
      <c r="G22" s="9"/>
      <c r="H22" s="9"/>
      <c r="I22" s="9"/>
    </row>
    <row r="23" s="69" customFormat="1" customHeight="1" spans="1:9">
      <c r="A23" s="75"/>
      <c r="B23" s="76" t="s">
        <v>480</v>
      </c>
      <c r="C23" s="77">
        <f>SUM(C24:C31)</f>
        <v>1555.06</v>
      </c>
      <c r="D23" s="9"/>
      <c r="E23" s="9"/>
      <c r="F23" s="9"/>
      <c r="G23" s="9"/>
      <c r="H23" s="9"/>
      <c r="I23" s="9"/>
    </row>
    <row r="24" s="69" customFormat="1" customHeight="1" spans="1:9">
      <c r="A24" s="75">
        <v>18</v>
      </c>
      <c r="B24" s="81" t="s">
        <v>481</v>
      </c>
      <c r="C24" s="79">
        <v>10</v>
      </c>
      <c r="D24" s="9"/>
      <c r="E24" s="9"/>
      <c r="F24" s="9"/>
      <c r="G24" s="9"/>
      <c r="H24" s="9"/>
      <c r="I24" s="9"/>
    </row>
    <row r="25" s="69" customFormat="1" customHeight="1" spans="1:9">
      <c r="A25" s="75">
        <v>19</v>
      </c>
      <c r="B25" s="81" t="s">
        <v>482</v>
      </c>
      <c r="C25" s="79">
        <v>5.4</v>
      </c>
      <c r="D25" s="9"/>
      <c r="E25" s="9"/>
      <c r="F25" s="9"/>
      <c r="G25" s="9"/>
      <c r="H25" s="9"/>
      <c r="I25" s="9"/>
    </row>
    <row r="26" s="69" customFormat="1" customHeight="1" spans="1:9">
      <c r="A26" s="75">
        <v>20</v>
      </c>
      <c r="B26" s="81" t="s">
        <v>483</v>
      </c>
      <c r="C26" s="79">
        <v>993.16</v>
      </c>
      <c r="D26" s="9"/>
      <c r="E26" s="9"/>
      <c r="F26" s="9"/>
      <c r="G26" s="9"/>
      <c r="H26" s="9"/>
      <c r="I26" s="9"/>
    </row>
    <row r="27" s="69" customFormat="1" customHeight="1" spans="1:9">
      <c r="A27" s="75">
        <v>21</v>
      </c>
      <c r="B27" s="78" t="s">
        <v>484</v>
      </c>
      <c r="C27" s="79">
        <v>35</v>
      </c>
      <c r="D27" s="9"/>
      <c r="E27" s="9"/>
      <c r="F27" s="9"/>
      <c r="G27" s="9"/>
      <c r="H27" s="9"/>
      <c r="I27" s="9"/>
    </row>
    <row r="28" s="69" customFormat="1" customHeight="1" spans="1:9">
      <c r="A28" s="75">
        <v>22</v>
      </c>
      <c r="B28" s="78" t="s">
        <v>485</v>
      </c>
      <c r="C28" s="79">
        <v>474.9</v>
      </c>
      <c r="D28" s="9"/>
      <c r="E28" s="9"/>
      <c r="F28" s="9"/>
      <c r="G28" s="9"/>
      <c r="H28" s="9"/>
      <c r="I28" s="9"/>
    </row>
    <row r="29" s="69" customFormat="1" customHeight="1" spans="1:9">
      <c r="A29" s="75">
        <v>23</v>
      </c>
      <c r="B29" s="78" t="s">
        <v>486</v>
      </c>
      <c r="C29" s="79">
        <v>19.3</v>
      </c>
      <c r="D29" s="9"/>
      <c r="E29" s="9"/>
      <c r="F29" s="9"/>
      <c r="G29" s="9"/>
      <c r="H29" s="9"/>
      <c r="I29" s="9"/>
    </row>
    <row r="30" s="69" customFormat="1" customHeight="1" spans="1:9">
      <c r="A30" s="75">
        <v>24</v>
      </c>
      <c r="B30" s="78" t="s">
        <v>487</v>
      </c>
      <c r="C30" s="79">
        <v>13.8</v>
      </c>
      <c r="D30" s="9"/>
      <c r="E30" s="9"/>
      <c r="F30" s="9"/>
      <c r="G30" s="9"/>
      <c r="H30" s="9"/>
      <c r="I30" s="9"/>
    </row>
    <row r="31" s="69" customFormat="1" customHeight="1" spans="1:9">
      <c r="A31" s="75">
        <v>25</v>
      </c>
      <c r="B31" s="78" t="s">
        <v>488</v>
      </c>
      <c r="C31" s="79">
        <v>3.5</v>
      </c>
      <c r="D31" s="9"/>
      <c r="E31" s="9"/>
      <c r="F31" s="9"/>
      <c r="G31" s="9"/>
      <c r="H31" s="9"/>
      <c r="I31" s="9"/>
    </row>
    <row r="32" s="69" customFormat="1" customHeight="1" spans="1:9">
      <c r="A32" s="75"/>
      <c r="B32" s="76" t="s">
        <v>489</v>
      </c>
      <c r="C32" s="77">
        <f>SUM(C33:C62)</f>
        <v>1087.172507</v>
      </c>
      <c r="D32" s="9"/>
      <c r="E32" s="9"/>
      <c r="F32" s="9"/>
      <c r="G32" s="9"/>
      <c r="H32" s="9"/>
      <c r="I32" s="9"/>
    </row>
    <row r="33" s="69" customFormat="1" customHeight="1" spans="1:9">
      <c r="A33" s="80">
        <v>26</v>
      </c>
      <c r="B33" s="78" t="s">
        <v>490</v>
      </c>
      <c r="C33" s="79">
        <v>175.3181</v>
      </c>
      <c r="D33" s="9"/>
      <c r="E33" s="9"/>
      <c r="F33" s="9"/>
      <c r="G33" s="9"/>
      <c r="H33" s="9"/>
      <c r="I33" s="9"/>
    </row>
    <row r="34" s="69" customFormat="1" customHeight="1" spans="1:9">
      <c r="A34" s="80">
        <v>27</v>
      </c>
      <c r="B34" s="78" t="s">
        <v>491</v>
      </c>
      <c r="C34" s="79">
        <v>23.76</v>
      </c>
      <c r="D34" s="9"/>
      <c r="E34" s="9"/>
      <c r="F34" s="9"/>
      <c r="G34" s="9"/>
      <c r="H34" s="9"/>
      <c r="I34" s="9"/>
    </row>
    <row r="35" s="69" customFormat="1" customHeight="1" spans="1:9">
      <c r="A35" s="80">
        <v>28</v>
      </c>
      <c r="B35" s="78" t="s">
        <v>492</v>
      </c>
      <c r="C35" s="79">
        <v>10.0768</v>
      </c>
      <c r="D35" s="9"/>
      <c r="E35" s="9"/>
      <c r="F35" s="9"/>
      <c r="G35" s="9"/>
      <c r="H35" s="9"/>
      <c r="I35" s="9"/>
    </row>
    <row r="36" s="69" customFormat="1" customHeight="1" spans="1:9">
      <c r="A36" s="80">
        <v>29</v>
      </c>
      <c r="B36" s="78" t="s">
        <v>493</v>
      </c>
      <c r="C36" s="79">
        <v>173.2799</v>
      </c>
      <c r="D36" s="9"/>
      <c r="E36" s="9"/>
      <c r="F36" s="9"/>
      <c r="G36" s="9"/>
      <c r="H36" s="9"/>
      <c r="I36" s="9"/>
    </row>
    <row r="37" s="69" customFormat="1" customHeight="1" spans="1:9">
      <c r="A37" s="80">
        <v>30</v>
      </c>
      <c r="B37" s="78" t="s">
        <v>494</v>
      </c>
      <c r="C37" s="79">
        <v>62.0778</v>
      </c>
      <c r="D37" s="9"/>
      <c r="E37" s="9"/>
      <c r="F37" s="9"/>
      <c r="G37" s="9"/>
      <c r="H37" s="9"/>
      <c r="I37" s="9"/>
    </row>
    <row r="38" s="69" customFormat="1" customHeight="1" spans="1:9">
      <c r="A38" s="80">
        <v>31</v>
      </c>
      <c r="B38" s="78" t="s">
        <v>495</v>
      </c>
      <c r="C38" s="79">
        <v>11.2329</v>
      </c>
      <c r="D38" s="9"/>
      <c r="E38" s="9"/>
      <c r="F38" s="9"/>
      <c r="G38" s="9"/>
      <c r="H38" s="9"/>
      <c r="I38" s="9"/>
    </row>
    <row r="39" s="69" customFormat="1" customHeight="1" spans="1:9">
      <c r="A39" s="80">
        <v>32</v>
      </c>
      <c r="B39" s="78" t="s">
        <v>496</v>
      </c>
      <c r="C39" s="79">
        <v>3.72375</v>
      </c>
      <c r="D39" s="9"/>
      <c r="E39" s="9"/>
      <c r="F39" s="9"/>
      <c r="G39" s="9"/>
      <c r="H39" s="9"/>
      <c r="I39" s="9"/>
    </row>
    <row r="40" s="69" customFormat="1" customHeight="1" spans="1:9">
      <c r="A40" s="80">
        <v>33</v>
      </c>
      <c r="B40" s="78" t="s">
        <v>497</v>
      </c>
      <c r="C40" s="79">
        <v>0.5</v>
      </c>
      <c r="D40" s="9"/>
      <c r="E40" s="9"/>
      <c r="F40" s="9"/>
      <c r="G40" s="9"/>
      <c r="H40" s="9"/>
      <c r="I40" s="9"/>
    </row>
    <row r="41" s="69" customFormat="1" customHeight="1" spans="1:9">
      <c r="A41" s="80">
        <v>34</v>
      </c>
      <c r="B41" s="78" t="s">
        <v>498</v>
      </c>
      <c r="C41" s="79">
        <v>0.0496</v>
      </c>
      <c r="D41" s="9"/>
      <c r="E41" s="9"/>
      <c r="F41" s="9"/>
      <c r="G41" s="9"/>
      <c r="H41" s="9"/>
      <c r="I41" s="9"/>
    </row>
    <row r="42" s="69" customFormat="1" customHeight="1" spans="1:9">
      <c r="A42" s="80">
        <v>35</v>
      </c>
      <c r="B42" s="78" t="s">
        <v>499</v>
      </c>
      <c r="C42" s="79">
        <v>154.42</v>
      </c>
      <c r="D42" s="9"/>
      <c r="E42" s="9"/>
      <c r="F42" s="9"/>
      <c r="G42" s="9"/>
      <c r="H42" s="9"/>
      <c r="I42" s="9"/>
    </row>
    <row r="43" s="69" customFormat="1" customHeight="1" spans="1:9">
      <c r="A43" s="80">
        <v>36</v>
      </c>
      <c r="B43" s="78" t="s">
        <v>500</v>
      </c>
      <c r="C43" s="79">
        <v>0.9</v>
      </c>
      <c r="D43" s="9"/>
      <c r="E43" s="9"/>
      <c r="F43" s="9"/>
      <c r="G43" s="9"/>
      <c r="H43" s="9"/>
      <c r="I43" s="9"/>
    </row>
    <row r="44" s="69" customFormat="1" customHeight="1" spans="1:9">
      <c r="A44" s="80">
        <v>37</v>
      </c>
      <c r="B44" s="78" t="s">
        <v>501</v>
      </c>
      <c r="C44" s="79">
        <v>0.0016</v>
      </c>
      <c r="D44" s="9"/>
      <c r="E44" s="9"/>
      <c r="F44" s="9"/>
      <c r="G44" s="9"/>
      <c r="H44" s="9"/>
      <c r="I44" s="9"/>
    </row>
    <row r="45" s="69" customFormat="1" customHeight="1" spans="1:9">
      <c r="A45" s="80">
        <v>38</v>
      </c>
      <c r="B45" s="78" t="s">
        <v>502</v>
      </c>
      <c r="C45" s="79">
        <v>5</v>
      </c>
      <c r="D45" s="9"/>
      <c r="E45" s="9"/>
      <c r="F45" s="9"/>
      <c r="G45" s="9"/>
      <c r="H45" s="9"/>
      <c r="I45" s="9"/>
    </row>
    <row r="46" s="69" customFormat="1" customHeight="1" spans="1:9">
      <c r="A46" s="80">
        <v>39</v>
      </c>
      <c r="B46" s="78" t="s">
        <v>503</v>
      </c>
      <c r="C46" s="79">
        <v>7.7793</v>
      </c>
      <c r="D46" s="9"/>
      <c r="E46" s="9"/>
      <c r="F46" s="9"/>
      <c r="G46" s="9"/>
      <c r="H46" s="9"/>
      <c r="I46" s="9"/>
    </row>
    <row r="47" s="69" customFormat="1" customHeight="1" spans="1:9">
      <c r="A47" s="80">
        <v>40</v>
      </c>
      <c r="B47" s="78" t="s">
        <v>504</v>
      </c>
      <c r="C47" s="79">
        <v>42.0016</v>
      </c>
      <c r="D47" s="9"/>
      <c r="E47" s="9"/>
      <c r="F47" s="9"/>
      <c r="G47" s="9"/>
      <c r="H47" s="9"/>
      <c r="I47" s="9"/>
    </row>
    <row r="48" s="69" customFormat="1" customHeight="1" spans="1:9">
      <c r="A48" s="80">
        <v>41</v>
      </c>
      <c r="B48" s="78" t="s">
        <v>505</v>
      </c>
      <c r="C48" s="79">
        <v>121.9902</v>
      </c>
      <c r="D48" s="9"/>
      <c r="E48" s="9"/>
      <c r="F48" s="9"/>
      <c r="G48" s="9"/>
      <c r="H48" s="9"/>
      <c r="I48" s="9"/>
    </row>
    <row r="49" s="69" customFormat="1" customHeight="1" spans="1:9">
      <c r="A49" s="80">
        <v>42</v>
      </c>
      <c r="B49" s="78" t="s">
        <v>506</v>
      </c>
      <c r="C49" s="79">
        <v>8.2944</v>
      </c>
      <c r="D49" s="9"/>
      <c r="E49" s="9"/>
      <c r="F49" s="9"/>
      <c r="G49" s="9"/>
      <c r="H49" s="9"/>
      <c r="I49" s="9"/>
    </row>
    <row r="50" s="69" customFormat="1" customHeight="1" spans="1:9">
      <c r="A50" s="80">
        <v>43</v>
      </c>
      <c r="B50" s="78" t="s">
        <v>507</v>
      </c>
      <c r="C50" s="79">
        <v>22.9005</v>
      </c>
      <c r="D50" s="9"/>
      <c r="E50" s="9"/>
      <c r="F50" s="9"/>
      <c r="G50" s="9"/>
      <c r="H50" s="9"/>
      <c r="I50" s="9"/>
    </row>
    <row r="51" s="69" customFormat="1" customHeight="1" spans="1:9">
      <c r="A51" s="80">
        <v>44</v>
      </c>
      <c r="B51" s="78" t="s">
        <v>508</v>
      </c>
      <c r="C51" s="79">
        <v>9.7266</v>
      </c>
      <c r="D51" s="9"/>
      <c r="E51" s="9"/>
      <c r="F51" s="9"/>
      <c r="G51" s="9"/>
      <c r="H51" s="9"/>
      <c r="I51" s="9"/>
    </row>
    <row r="52" s="69" customFormat="1" customHeight="1" spans="1:9">
      <c r="A52" s="80">
        <v>45</v>
      </c>
      <c r="B52" s="78" t="s">
        <v>509</v>
      </c>
      <c r="C52" s="79">
        <v>1.5</v>
      </c>
      <c r="D52" s="9"/>
      <c r="E52" s="9"/>
      <c r="F52" s="9"/>
      <c r="G52" s="9"/>
      <c r="H52" s="9"/>
      <c r="I52" s="9"/>
    </row>
    <row r="53" s="69" customFormat="1" customHeight="1" spans="1:9">
      <c r="A53" s="80">
        <v>46</v>
      </c>
      <c r="B53" s="78" t="s">
        <v>510</v>
      </c>
      <c r="C53" s="79">
        <v>15.5</v>
      </c>
      <c r="D53" s="9"/>
      <c r="E53" s="9"/>
      <c r="F53" s="9"/>
      <c r="G53" s="9"/>
      <c r="H53" s="9"/>
      <c r="I53" s="9"/>
    </row>
    <row r="54" s="69" customFormat="1" customHeight="1" spans="1:9">
      <c r="A54" s="80">
        <v>47</v>
      </c>
      <c r="B54" s="78" t="s">
        <v>511</v>
      </c>
      <c r="C54" s="79">
        <v>40.719</v>
      </c>
      <c r="D54" s="9"/>
      <c r="E54" s="9"/>
      <c r="F54" s="9"/>
      <c r="G54" s="9"/>
      <c r="H54" s="9"/>
      <c r="I54" s="9"/>
    </row>
    <row r="55" s="69" customFormat="1" customHeight="1" spans="1:9">
      <c r="A55" s="80">
        <v>48</v>
      </c>
      <c r="B55" s="78" t="s">
        <v>512</v>
      </c>
      <c r="C55" s="79">
        <v>3.401</v>
      </c>
      <c r="D55" s="9"/>
      <c r="E55" s="9"/>
      <c r="F55" s="9"/>
      <c r="G55" s="9"/>
      <c r="H55" s="9"/>
      <c r="I55" s="9"/>
    </row>
    <row r="56" s="69" customFormat="1" customHeight="1" spans="1:17">
      <c r="A56" s="80">
        <v>49</v>
      </c>
      <c r="B56" s="78" t="s">
        <v>513</v>
      </c>
      <c r="C56" s="79">
        <v>20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</row>
    <row r="57" s="69" customFormat="1" customHeight="1" spans="1:17">
      <c r="A57" s="80">
        <v>50</v>
      </c>
      <c r="B57" s="78" t="s">
        <v>514</v>
      </c>
      <c r="C57" s="79">
        <v>5.0568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</row>
    <row r="58" s="69" customFormat="1" customHeight="1" spans="1:17">
      <c r="A58" s="80">
        <v>51</v>
      </c>
      <c r="B58" s="78" t="s">
        <v>515</v>
      </c>
      <c r="C58" s="79">
        <v>5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</row>
    <row r="59" s="69" customFormat="1" customHeight="1" spans="1:17">
      <c r="A59" s="80">
        <v>52</v>
      </c>
      <c r="B59" s="78" t="s">
        <v>516</v>
      </c>
      <c r="C59" s="79">
        <v>1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</row>
    <row r="60" s="69" customFormat="1" customHeight="1" spans="1:17">
      <c r="A60" s="80">
        <v>53</v>
      </c>
      <c r="B60" s="78" t="s">
        <v>517</v>
      </c>
      <c r="C60" s="79">
        <v>0.623</v>
      </c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</row>
    <row r="61" s="69" customFormat="1" customHeight="1" spans="1:17">
      <c r="A61" s="80">
        <v>54</v>
      </c>
      <c r="B61" s="78" t="s">
        <v>518</v>
      </c>
      <c r="C61" s="79">
        <v>11.381457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</row>
    <row r="62" s="69" customFormat="1" customHeight="1" spans="1:17">
      <c r="A62" s="80">
        <v>55</v>
      </c>
      <c r="B62" s="78" t="s">
        <v>519</v>
      </c>
      <c r="C62" s="79">
        <v>149.9582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</row>
    <row r="63" s="69" customFormat="1" customHeight="1" spans="1:17">
      <c r="A63" s="80"/>
      <c r="B63" s="76" t="s">
        <v>520</v>
      </c>
      <c r="C63" s="77">
        <f>SUM(C64:C69)</f>
        <v>2071.42291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</row>
    <row r="64" s="69" customFormat="1" customHeight="1" spans="1:17">
      <c r="A64" s="80">
        <v>56</v>
      </c>
      <c r="B64" s="78" t="s">
        <v>521</v>
      </c>
      <c r="C64" s="79">
        <v>1272.00291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</row>
    <row r="65" s="69" customFormat="1" customHeight="1" spans="1:17">
      <c r="A65" s="80">
        <v>57</v>
      </c>
      <c r="B65" s="78" t="s">
        <v>522</v>
      </c>
      <c r="C65" s="79">
        <v>84.76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</row>
    <row r="66" s="69" customFormat="1" customHeight="1" spans="1:17">
      <c r="A66" s="80">
        <v>58</v>
      </c>
      <c r="B66" s="78" t="s">
        <v>523</v>
      </c>
      <c r="C66" s="79">
        <v>400</v>
      </c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</row>
    <row r="67" s="69" customFormat="1" customHeight="1" spans="1:17">
      <c r="A67" s="80">
        <v>59</v>
      </c>
      <c r="B67" s="78" t="s">
        <v>524</v>
      </c>
      <c r="C67" s="79">
        <v>49.75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</row>
    <row r="68" s="69" customFormat="1" customHeight="1" spans="1:17">
      <c r="A68" s="80">
        <v>60</v>
      </c>
      <c r="B68" s="78" t="s">
        <v>525</v>
      </c>
      <c r="C68" s="79">
        <v>57.51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</row>
    <row r="69" s="69" customFormat="1" customHeight="1" spans="1:17">
      <c r="A69" s="80">
        <v>61</v>
      </c>
      <c r="B69" s="78" t="s">
        <v>526</v>
      </c>
      <c r="C69" s="79">
        <v>207.4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</row>
    <row r="70" s="69" customFormat="1" customHeight="1" spans="1:17">
      <c r="A70" s="80"/>
      <c r="B70" s="76" t="s">
        <v>527</v>
      </c>
      <c r="C70" s="77">
        <f>SUM(C71:C77)</f>
        <v>2425.3203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  <row r="71" s="69" customFormat="1" customHeight="1" spans="1:17">
      <c r="A71" s="80">
        <v>62</v>
      </c>
      <c r="B71" s="81" t="s">
        <v>528</v>
      </c>
      <c r="C71" s="79">
        <v>10</v>
      </c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 s="69" customFormat="1" customHeight="1" spans="1:17">
      <c r="A72" s="80">
        <v>63</v>
      </c>
      <c r="B72" s="81" t="s">
        <v>529</v>
      </c>
      <c r="C72" s="79">
        <v>320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 s="69" customFormat="1" customHeight="1" spans="1:17">
      <c r="A73" s="80">
        <v>64</v>
      </c>
      <c r="B73" s="81" t="s">
        <v>530</v>
      </c>
      <c r="C73" s="79">
        <v>2000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 s="69" customFormat="1" customHeight="1" spans="1:17">
      <c r="A74" s="80">
        <v>65</v>
      </c>
      <c r="B74" s="81" t="s">
        <v>531</v>
      </c>
      <c r="C74" s="79">
        <v>14.85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 s="69" customFormat="1" customHeight="1" spans="1:17">
      <c r="A75" s="80">
        <v>66</v>
      </c>
      <c r="B75" s="81" t="s">
        <v>532</v>
      </c>
      <c r="C75" s="79">
        <v>1.3125</v>
      </c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 s="69" customFormat="1" customHeight="1" spans="1:17">
      <c r="A76" s="80">
        <v>67</v>
      </c>
      <c r="B76" s="81" t="s">
        <v>533</v>
      </c>
      <c r="C76" s="79">
        <v>79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 s="69" customFormat="1" customHeight="1" spans="1:17">
      <c r="A77" s="80">
        <v>68</v>
      </c>
      <c r="B77" s="81" t="s">
        <v>534</v>
      </c>
      <c r="C77" s="79">
        <v>0.1578</v>
      </c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 s="69" customFormat="1" customHeight="1" spans="1:17">
      <c r="A78" s="75"/>
      <c r="B78" s="76" t="s">
        <v>535</v>
      </c>
      <c r="C78" s="77">
        <f>SUM(C79:C117)</f>
        <v>17839.576689</v>
      </c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 s="69" customFormat="1" customHeight="1" spans="1:17">
      <c r="A79" s="75">
        <v>69</v>
      </c>
      <c r="B79" s="81" t="s">
        <v>536</v>
      </c>
      <c r="C79" s="79">
        <v>37.061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 s="69" customFormat="1" customHeight="1" spans="1:17">
      <c r="A80" s="75">
        <v>70</v>
      </c>
      <c r="B80" s="81" t="s">
        <v>537</v>
      </c>
      <c r="C80" s="79">
        <v>0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 s="69" customFormat="1" customHeight="1" spans="1:17">
      <c r="A81" s="75">
        <v>71</v>
      </c>
      <c r="B81" s="81" t="s">
        <v>538</v>
      </c>
      <c r="C81" s="79">
        <v>0</v>
      </c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 s="69" customFormat="1" customHeight="1" spans="1:17">
      <c r="A82" s="75">
        <v>72</v>
      </c>
      <c r="B82" s="81" t="s">
        <v>539</v>
      </c>
      <c r="C82" s="79">
        <v>100</v>
      </c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 s="69" customFormat="1" customHeight="1" spans="1:17">
      <c r="A83" s="75">
        <v>73</v>
      </c>
      <c r="B83" s="81" t="s">
        <v>540</v>
      </c>
      <c r="C83" s="79">
        <v>170</v>
      </c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 s="69" customFormat="1" customHeight="1" spans="1:17">
      <c r="A84" s="75">
        <v>74</v>
      </c>
      <c r="B84" s="81" t="s">
        <v>541</v>
      </c>
      <c r="C84" s="79">
        <v>1.1025</v>
      </c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 s="69" customFormat="1" customHeight="1" spans="1:17">
      <c r="A85" s="75">
        <v>75</v>
      </c>
      <c r="B85" s="81" t="s">
        <v>542</v>
      </c>
      <c r="C85" s="79">
        <v>12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 s="69" customFormat="1" customHeight="1" spans="1:17">
      <c r="A86" s="75">
        <v>76</v>
      </c>
      <c r="B86" s="81" t="s">
        <v>543</v>
      </c>
      <c r="C86" s="79">
        <v>1585.7568</v>
      </c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 s="69" customFormat="1" customHeight="1" spans="1:17">
      <c r="A87" s="75">
        <v>77</v>
      </c>
      <c r="B87" s="81" t="s">
        <v>544</v>
      </c>
      <c r="C87" s="79">
        <v>127.1</v>
      </c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 s="69" customFormat="1" customHeight="1" spans="1:17">
      <c r="A88" s="75">
        <v>78</v>
      </c>
      <c r="B88" s="81" t="s">
        <v>545</v>
      </c>
      <c r="C88" s="79">
        <v>45.5785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 s="69" customFormat="1" customHeight="1" spans="1:17">
      <c r="A89" s="75">
        <v>79</v>
      </c>
      <c r="B89" s="81" t="s">
        <v>546</v>
      </c>
      <c r="C89" s="79">
        <v>0</v>
      </c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 s="69" customFormat="1" customHeight="1" spans="1:17">
      <c r="A90" s="75">
        <v>80</v>
      </c>
      <c r="B90" s="81" t="s">
        <v>547</v>
      </c>
      <c r="C90" s="79">
        <v>55.1229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 s="69" customFormat="1" customHeight="1" spans="1:17">
      <c r="A91" s="75">
        <v>81</v>
      </c>
      <c r="B91" s="81" t="s">
        <v>548</v>
      </c>
      <c r="C91" s="79">
        <v>100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 s="69" customFormat="1" customHeight="1" spans="1:17">
      <c r="A92" s="75">
        <v>82</v>
      </c>
      <c r="B92" s="81" t="s">
        <v>549</v>
      </c>
      <c r="C92" s="79">
        <v>10</v>
      </c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 s="69" customFormat="1" customHeight="1" spans="1:17">
      <c r="A93" s="75">
        <v>83</v>
      </c>
      <c r="B93" s="81" t="s">
        <v>550</v>
      </c>
      <c r="C93" s="79">
        <v>10</v>
      </c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 s="69" customFormat="1" customHeight="1" spans="1:17">
      <c r="A94" s="75">
        <v>84</v>
      </c>
      <c r="B94" s="81" t="s">
        <v>551</v>
      </c>
      <c r="C94" s="79">
        <v>270.44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 s="69" customFormat="1" customHeight="1" spans="1:17">
      <c r="A95" s="75">
        <v>85</v>
      </c>
      <c r="B95" s="81" t="s">
        <v>552</v>
      </c>
      <c r="C95" s="79">
        <v>300</v>
      </c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 s="69" customFormat="1" customHeight="1" spans="1:17">
      <c r="A96" s="75">
        <v>86</v>
      </c>
      <c r="B96" s="81" t="s">
        <v>553</v>
      </c>
      <c r="C96" s="79">
        <v>0</v>
      </c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 s="69" customFormat="1" customHeight="1" spans="1:17">
      <c r="A97" s="75">
        <v>87</v>
      </c>
      <c r="B97" s="81" t="s">
        <v>554</v>
      </c>
      <c r="C97" s="79">
        <v>35</v>
      </c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 s="69" customFormat="1" customHeight="1" spans="1:17">
      <c r="A98" s="75">
        <v>88</v>
      </c>
      <c r="B98" s="81" t="s">
        <v>555</v>
      </c>
      <c r="C98" s="79">
        <v>0</v>
      </c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 s="69" customFormat="1" customHeight="1" spans="1:17">
      <c r="A99" s="75">
        <v>89</v>
      </c>
      <c r="B99" s="81" t="s">
        <v>556</v>
      </c>
      <c r="C99" s="79">
        <v>144.4</v>
      </c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 s="69" customFormat="1" customHeight="1" spans="1:17">
      <c r="A100" s="75">
        <v>90</v>
      </c>
      <c r="B100" s="81" t="s">
        <v>557</v>
      </c>
      <c r="C100" s="79">
        <v>0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 s="69" customFormat="1" customHeight="1" spans="1:17">
      <c r="A101" s="75">
        <v>91</v>
      </c>
      <c r="B101" s="81" t="s">
        <v>558</v>
      </c>
      <c r="C101" s="79">
        <v>0.19575</v>
      </c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 s="69" customFormat="1" customHeight="1" spans="1:17">
      <c r="A102" s="75">
        <v>92</v>
      </c>
      <c r="B102" s="81" t="s">
        <v>559</v>
      </c>
      <c r="C102" s="79">
        <v>37.6528</v>
      </c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 s="69" customFormat="1" customHeight="1" spans="1:17">
      <c r="A103" s="75">
        <v>93</v>
      </c>
      <c r="B103" s="81" t="s">
        <v>560</v>
      </c>
      <c r="C103" s="79">
        <v>150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 s="69" customFormat="1" customHeight="1" spans="1:17">
      <c r="A104" s="75">
        <v>94</v>
      </c>
      <c r="B104" s="81" t="s">
        <v>561</v>
      </c>
      <c r="C104" s="79">
        <v>575.389049</v>
      </c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 s="69" customFormat="1" customHeight="1" spans="1:17">
      <c r="A105" s="75">
        <v>95</v>
      </c>
      <c r="B105" s="78" t="s">
        <v>562</v>
      </c>
      <c r="C105" s="79">
        <v>11.72</v>
      </c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 s="69" customFormat="1" customHeight="1" spans="1:17">
      <c r="A106" s="75">
        <v>96</v>
      </c>
      <c r="B106" s="78" t="s">
        <v>563</v>
      </c>
      <c r="C106" s="79">
        <v>32.669325</v>
      </c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 s="69" customFormat="1" customHeight="1" spans="1:17">
      <c r="A107" s="75">
        <v>97</v>
      </c>
      <c r="B107" s="78" t="s">
        <v>564</v>
      </c>
      <c r="C107" s="79">
        <v>17.8458</v>
      </c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 s="69" customFormat="1" customHeight="1" spans="1:17">
      <c r="A108" s="75">
        <v>98</v>
      </c>
      <c r="B108" s="78" t="s">
        <v>565</v>
      </c>
      <c r="C108" s="79">
        <v>0</v>
      </c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</row>
    <row r="109" s="69" customFormat="1" customHeight="1" spans="1:17">
      <c r="A109" s="75">
        <v>99</v>
      </c>
      <c r="B109" s="78" t="s">
        <v>566</v>
      </c>
      <c r="C109" s="79">
        <v>7371.685415</v>
      </c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 s="69" customFormat="1" customHeight="1" spans="1:17">
      <c r="A110" s="75">
        <v>100</v>
      </c>
      <c r="B110" s="78" t="s">
        <v>567</v>
      </c>
      <c r="C110" s="79">
        <v>6377.633</v>
      </c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</row>
    <row r="111" s="69" customFormat="1" customHeight="1" spans="1:17">
      <c r="A111" s="75">
        <v>101</v>
      </c>
      <c r="B111" s="78" t="s">
        <v>568</v>
      </c>
      <c r="C111" s="79">
        <v>7</v>
      </c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 s="69" customFormat="1" customHeight="1" spans="1:17">
      <c r="A112" s="75">
        <v>102</v>
      </c>
      <c r="B112" s="78" t="s">
        <v>569</v>
      </c>
      <c r="C112" s="79">
        <v>103.40075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 s="69" customFormat="1" customHeight="1" spans="1:17">
      <c r="A113" s="75">
        <v>103</v>
      </c>
      <c r="B113" s="78" t="s">
        <v>570</v>
      </c>
      <c r="C113" s="79">
        <v>0</v>
      </c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4" s="69" customFormat="1" customHeight="1" spans="1:17">
      <c r="A114" s="75">
        <v>104</v>
      </c>
      <c r="B114" s="78" t="s">
        <v>571</v>
      </c>
      <c r="C114" s="79">
        <v>25.1231</v>
      </c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 s="69" customFormat="1" customHeight="1" spans="1:17">
      <c r="A115" s="75">
        <v>105</v>
      </c>
      <c r="B115" s="78" t="s">
        <v>572</v>
      </c>
      <c r="C115" s="79">
        <v>40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</row>
    <row r="116" s="69" customFormat="1" customHeight="1" spans="1:17">
      <c r="A116" s="75">
        <v>106</v>
      </c>
      <c r="B116" s="78" t="s">
        <v>573</v>
      </c>
      <c r="C116" s="79">
        <v>67</v>
      </c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 s="69" customFormat="1" customHeight="1" spans="1:17">
      <c r="A117" s="75">
        <v>107</v>
      </c>
      <c r="B117" s="78" t="s">
        <v>574</v>
      </c>
      <c r="C117" s="79">
        <v>18.7</v>
      </c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 s="70" customFormat="1" customHeight="1" spans="1:17">
      <c r="A118" s="82"/>
      <c r="B118" s="76" t="s">
        <v>575</v>
      </c>
      <c r="C118" s="77">
        <f>SUM(C119:C119)</f>
        <v>383.06312</v>
      </c>
      <c r="D118" s="9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</row>
    <row r="119" s="69" customFormat="1" customHeight="1" spans="1:17">
      <c r="A119" s="75">
        <v>108</v>
      </c>
      <c r="B119" s="78" t="s">
        <v>576</v>
      </c>
      <c r="C119" s="79">
        <v>383.06312</v>
      </c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 s="70" customFormat="1" customHeight="1" spans="1:17">
      <c r="A120" s="82"/>
      <c r="B120" s="76" t="s">
        <v>577</v>
      </c>
      <c r="C120" s="77">
        <f>SUM(C121:C122)</f>
        <v>45.459875</v>
      </c>
      <c r="D120" s="9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</row>
    <row r="121" s="69" customFormat="1" customHeight="1" spans="1:17">
      <c r="A121" s="75">
        <v>109</v>
      </c>
      <c r="B121" s="78" t="s">
        <v>578</v>
      </c>
      <c r="C121" s="79">
        <v>6.9575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 s="69" customFormat="1" customHeight="1" spans="1:17">
      <c r="A122" s="75">
        <v>110</v>
      </c>
      <c r="B122" s="78" t="s">
        <v>579</v>
      </c>
      <c r="C122" s="79">
        <v>38.502375</v>
      </c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 s="69" customFormat="1" customHeight="1" spans="1:17">
      <c r="A123" s="75"/>
      <c r="B123" s="84" t="s">
        <v>580</v>
      </c>
      <c r="C123" s="79">
        <f>SUM(C124)</f>
        <v>923.520491</v>
      </c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 s="69" customFormat="1" customHeight="1" spans="1:17">
      <c r="A124" s="75">
        <v>111</v>
      </c>
      <c r="B124" s="78" t="s">
        <v>581</v>
      </c>
      <c r="C124" s="79">
        <v>923.520491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 s="69" customFormat="1" customHeight="1" spans="1:17">
      <c r="A125" s="85" t="s">
        <v>582</v>
      </c>
      <c r="B125" s="75"/>
      <c r="C125" s="77">
        <f>C4+C123+C21+C23+C32+C63+C70+C78+C118+C120</f>
        <v>26953.756352</v>
      </c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</row>
    <row r="126" s="9" customFormat="1" customHeight="1" spans="1:3">
      <c r="A126" s="86"/>
      <c r="B126" s="87" t="s">
        <v>583</v>
      </c>
      <c r="C126" s="88">
        <f>SUM(C127:C150)</f>
        <v>10564.530113</v>
      </c>
    </row>
    <row r="127" s="9" customFormat="1" customHeight="1" spans="1:3">
      <c r="A127" s="75">
        <v>1</v>
      </c>
      <c r="B127" s="78" t="s">
        <v>584</v>
      </c>
      <c r="C127" s="79">
        <v>1000</v>
      </c>
    </row>
    <row r="128" s="9" customFormat="1" customHeight="1" spans="1:3">
      <c r="A128" s="75">
        <v>2</v>
      </c>
      <c r="B128" s="78" t="s">
        <v>585</v>
      </c>
      <c r="C128" s="79">
        <v>10.118941</v>
      </c>
    </row>
    <row r="129" s="9" customFormat="1" customHeight="1" spans="1:3">
      <c r="A129" s="75">
        <v>3</v>
      </c>
      <c r="B129" s="78" t="s">
        <v>586</v>
      </c>
      <c r="C129" s="79">
        <v>1082.33</v>
      </c>
    </row>
    <row r="130" s="9" customFormat="1" customHeight="1" spans="1:3">
      <c r="A130" s="75">
        <v>4</v>
      </c>
      <c r="B130" s="78" t="s">
        <v>587</v>
      </c>
      <c r="C130" s="79">
        <v>208.460039</v>
      </c>
    </row>
    <row r="131" s="9" customFormat="1" customHeight="1" spans="1:3">
      <c r="A131" s="75">
        <v>5</v>
      </c>
      <c r="B131" s="78" t="s">
        <v>588</v>
      </c>
      <c r="C131" s="79">
        <v>459.242894</v>
      </c>
    </row>
    <row r="132" s="9" customFormat="1" customHeight="1" spans="1:3">
      <c r="A132" s="75">
        <v>6</v>
      </c>
      <c r="B132" s="78" t="s">
        <v>589</v>
      </c>
      <c r="C132" s="79">
        <v>174.232939</v>
      </c>
    </row>
    <row r="133" s="9" customFormat="1" customHeight="1" spans="1:3">
      <c r="A133" s="75">
        <v>7</v>
      </c>
      <c r="B133" s="78" t="s">
        <v>590</v>
      </c>
      <c r="C133" s="79">
        <v>406.375174</v>
      </c>
    </row>
    <row r="134" s="9" customFormat="1" customHeight="1" spans="1:3">
      <c r="A134" s="75">
        <v>8</v>
      </c>
      <c r="B134" s="78" t="s">
        <v>591</v>
      </c>
      <c r="C134" s="79">
        <v>40.1738</v>
      </c>
    </row>
    <row r="135" s="9" customFormat="1" customHeight="1" spans="1:3">
      <c r="A135" s="75">
        <v>9</v>
      </c>
      <c r="B135" s="78" t="s">
        <v>592</v>
      </c>
      <c r="C135" s="79">
        <v>44.414946</v>
      </c>
    </row>
    <row r="136" s="9" customFormat="1" customHeight="1" spans="1:3">
      <c r="A136" s="75">
        <v>10</v>
      </c>
      <c r="B136" s="78" t="s">
        <v>593</v>
      </c>
      <c r="C136" s="79">
        <v>57.563348</v>
      </c>
    </row>
    <row r="137" s="9" customFormat="1" customHeight="1" spans="1:3">
      <c r="A137" s="75">
        <v>11</v>
      </c>
      <c r="B137" s="78" t="s">
        <v>594</v>
      </c>
      <c r="C137" s="79">
        <v>323.860762</v>
      </c>
    </row>
    <row r="138" s="9" customFormat="1" customHeight="1" spans="1:3">
      <c r="A138" s="75">
        <v>12</v>
      </c>
      <c r="B138" s="78" t="s">
        <v>595</v>
      </c>
      <c r="C138" s="79">
        <v>458.56</v>
      </c>
    </row>
    <row r="139" s="9" customFormat="1" customHeight="1" spans="1:3">
      <c r="A139" s="75">
        <v>13</v>
      </c>
      <c r="B139" s="78" t="s">
        <v>561</v>
      </c>
      <c r="C139" s="79">
        <v>1216.700623</v>
      </c>
    </row>
    <row r="140" s="9" customFormat="1" customHeight="1" spans="1:3">
      <c r="A140" s="75">
        <v>14</v>
      </c>
      <c r="B140" s="78" t="s">
        <v>596</v>
      </c>
      <c r="C140" s="79">
        <v>209.753611</v>
      </c>
    </row>
    <row r="141" s="9" customFormat="1" customHeight="1" spans="1:3">
      <c r="A141" s="75">
        <v>15</v>
      </c>
      <c r="B141" s="78" t="s">
        <v>597</v>
      </c>
      <c r="C141" s="79">
        <v>127.7544</v>
      </c>
    </row>
    <row r="142" s="9" customFormat="1" customHeight="1" spans="1:3">
      <c r="A142" s="75">
        <v>16</v>
      </c>
      <c r="B142" s="78" t="s">
        <v>598</v>
      </c>
      <c r="C142" s="79">
        <v>1418.69</v>
      </c>
    </row>
    <row r="143" s="9" customFormat="1" customHeight="1" spans="1:3">
      <c r="A143" s="75">
        <v>17</v>
      </c>
      <c r="B143" s="78" t="s">
        <v>599</v>
      </c>
      <c r="C143" s="79">
        <v>151.2952</v>
      </c>
    </row>
    <row r="144" s="9" customFormat="1" customHeight="1" spans="1:3">
      <c r="A144" s="75">
        <v>18</v>
      </c>
      <c r="B144" s="78" t="s">
        <v>600</v>
      </c>
      <c r="C144" s="79">
        <v>47</v>
      </c>
    </row>
    <row r="145" s="9" customFormat="1" customHeight="1" spans="1:3">
      <c r="A145" s="75">
        <v>19</v>
      </c>
      <c r="B145" s="78" t="s">
        <v>601</v>
      </c>
      <c r="C145" s="79">
        <v>483.518114</v>
      </c>
    </row>
    <row r="146" s="9" customFormat="1" customHeight="1" spans="1:3">
      <c r="A146" s="75">
        <v>20</v>
      </c>
      <c r="B146" s="78" t="s">
        <v>602</v>
      </c>
      <c r="C146" s="79">
        <v>0</v>
      </c>
    </row>
    <row r="147" s="9" customFormat="1" customHeight="1" spans="1:3">
      <c r="A147" s="75">
        <v>21</v>
      </c>
      <c r="B147" s="78" t="s">
        <v>603</v>
      </c>
      <c r="C147" s="79">
        <v>217.679015</v>
      </c>
    </row>
    <row r="148" s="9" customFormat="1" customHeight="1" spans="1:3">
      <c r="A148" s="75">
        <v>22</v>
      </c>
      <c r="B148" s="78" t="s">
        <v>604</v>
      </c>
      <c r="C148" s="79">
        <v>2134.87</v>
      </c>
    </row>
    <row r="149" s="9" customFormat="1" customHeight="1" spans="1:3">
      <c r="A149" s="75">
        <v>23</v>
      </c>
      <c r="B149" s="78" t="s">
        <v>605</v>
      </c>
      <c r="C149" s="79">
        <v>259.98834</v>
      </c>
    </row>
    <row r="150" s="9" customFormat="1" customHeight="1" spans="1:3">
      <c r="A150" s="75">
        <v>24</v>
      </c>
      <c r="B150" s="78" t="s">
        <v>606</v>
      </c>
      <c r="C150" s="79">
        <v>31.947967</v>
      </c>
    </row>
    <row r="151" s="9" customFormat="1" customHeight="1" spans="1:3">
      <c r="A151" s="75"/>
      <c r="B151" s="84" t="s">
        <v>607</v>
      </c>
      <c r="C151" s="79">
        <f>C152</f>
        <v>1.10925</v>
      </c>
    </row>
    <row r="152" s="9" customFormat="1" customHeight="1" spans="1:3">
      <c r="A152" s="75">
        <v>25</v>
      </c>
      <c r="B152" s="78" t="s">
        <v>608</v>
      </c>
      <c r="C152" s="79">
        <v>1.10925</v>
      </c>
    </row>
    <row r="153" s="9" customFormat="1" customHeight="1" spans="1:3">
      <c r="A153" s="85" t="s">
        <v>609</v>
      </c>
      <c r="B153" s="75"/>
      <c r="C153" s="88">
        <f>C151+C126</f>
        <v>10565.639363</v>
      </c>
    </row>
    <row r="154" s="9" customFormat="1" customHeight="1" spans="1:3">
      <c r="A154" s="89" t="s">
        <v>610</v>
      </c>
      <c r="B154" s="86"/>
      <c r="C154" s="88">
        <f>C153+C125</f>
        <v>37519.395715</v>
      </c>
    </row>
    <row r="155" customHeight="1" spans="3:3">
      <c r="C155" s="90"/>
    </row>
  </sheetData>
  <autoFilter ref="A1:C154"/>
  <mergeCells count="5">
    <mergeCell ref="A1:C1"/>
    <mergeCell ref="A2:C2"/>
    <mergeCell ref="A125:B125"/>
    <mergeCell ref="A153:B153"/>
    <mergeCell ref="A154:B154"/>
  </mergeCells>
  <pageMargins left="0.275" right="0.235416666666667" top="0.432638888888889" bottom="0.275" header="0.275" footer="0.5"/>
  <pageSetup paperSize="9" fitToHeight="0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8"/>
  <sheetViews>
    <sheetView workbookViewId="0">
      <selection activeCell="H28" sqref="H28"/>
    </sheetView>
  </sheetViews>
  <sheetFormatPr defaultColWidth="9.95833333333333" defaultRowHeight="14.25" outlineLevelRow="7"/>
  <cols>
    <col min="1" max="7" width="13.1333333333333" style="9" customWidth="1"/>
    <col min="8" max="16384" width="9.95833333333333" style="9"/>
  </cols>
  <sheetData>
    <row r="1" s="9" customFormat="1" ht="36" customHeight="1" spans="1:9">
      <c r="A1" s="41" t="s">
        <v>611</v>
      </c>
      <c r="B1" s="41"/>
      <c r="C1" s="41"/>
      <c r="D1" s="41"/>
      <c r="E1" s="41"/>
      <c r="F1" s="41"/>
      <c r="G1" s="41"/>
      <c r="H1" s="22"/>
      <c r="I1" s="22"/>
    </row>
    <row r="2" s="9" customFormat="1" ht="24" customHeight="1" spans="1:9">
      <c r="A2" s="22"/>
      <c r="B2" s="22"/>
      <c r="C2" s="22"/>
      <c r="D2" s="22"/>
      <c r="E2" s="22"/>
      <c r="F2" s="22"/>
      <c r="G2" s="57" t="s">
        <v>25</v>
      </c>
      <c r="H2" s="22"/>
      <c r="I2" s="22"/>
    </row>
    <row r="3" s="9" customFormat="1" ht="25" customHeight="1" spans="1:9">
      <c r="A3" s="24" t="s">
        <v>612</v>
      </c>
      <c r="B3" s="24" t="s">
        <v>613</v>
      </c>
      <c r="C3" s="58"/>
      <c r="D3" s="58"/>
      <c r="E3" s="24" t="s">
        <v>614</v>
      </c>
      <c r="F3" s="58"/>
      <c r="G3" s="58"/>
      <c r="H3" s="22"/>
      <c r="I3" s="22"/>
    </row>
    <row r="4" s="9" customFormat="1" ht="25" customHeight="1" spans="1:9">
      <c r="A4" s="59"/>
      <c r="B4" s="60" t="s">
        <v>610</v>
      </c>
      <c r="C4" s="61" t="s">
        <v>615</v>
      </c>
      <c r="D4" s="61" t="s">
        <v>616</v>
      </c>
      <c r="E4" s="61" t="s">
        <v>610</v>
      </c>
      <c r="F4" s="61" t="s">
        <v>615</v>
      </c>
      <c r="G4" s="61" t="s">
        <v>616</v>
      </c>
      <c r="H4" s="22"/>
      <c r="I4" s="22"/>
    </row>
    <row r="5" s="9" customFormat="1" ht="25" customHeight="1" spans="1:9">
      <c r="A5" s="62" t="s">
        <v>617</v>
      </c>
      <c r="B5" s="63" t="s">
        <v>618</v>
      </c>
      <c r="C5" s="62" t="s">
        <v>619</v>
      </c>
      <c r="D5" s="62" t="s">
        <v>620</v>
      </c>
      <c r="E5" s="64" t="s">
        <v>621</v>
      </c>
      <c r="F5" s="62" t="s">
        <v>622</v>
      </c>
      <c r="G5" s="62" t="s">
        <v>623</v>
      </c>
      <c r="H5" s="22"/>
      <c r="I5" s="22"/>
    </row>
    <row r="6" s="9" customFormat="1" ht="25" customHeight="1" spans="1:9">
      <c r="A6" s="65" t="s">
        <v>624</v>
      </c>
      <c r="B6" s="66"/>
      <c r="C6" s="67"/>
      <c r="D6" s="66"/>
      <c r="E6" s="66"/>
      <c r="F6" s="67"/>
      <c r="G6" s="66"/>
      <c r="H6" s="22"/>
      <c r="I6" s="22"/>
    </row>
    <row r="8" s="9" customFormat="1" spans="1:2">
      <c r="A8" s="68" t="s">
        <v>287</v>
      </c>
      <c r="B8" s="68"/>
    </row>
  </sheetData>
  <mergeCells count="12">
    <mergeCell ref="A1:G1"/>
    <mergeCell ref="H1:I1"/>
    <mergeCell ref="A2:B2"/>
    <mergeCell ref="C2:F2"/>
    <mergeCell ref="H2:I2"/>
    <mergeCell ref="B3:D3"/>
    <mergeCell ref="E3:G3"/>
    <mergeCell ref="H3:I3"/>
    <mergeCell ref="H4:I4"/>
    <mergeCell ref="H5:I5"/>
    <mergeCell ref="H6:I6"/>
    <mergeCell ref="A8:B8"/>
  </mergeCells>
  <pageMargins left="0.75" right="0.75" top="1" bottom="1" header="0.5" footer="0.5"/>
  <pageSetup paperSize="9" scale="78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B14"/>
  <sheetViews>
    <sheetView workbookViewId="0">
      <selection activeCell="D36" sqref="D36"/>
    </sheetView>
  </sheetViews>
  <sheetFormatPr defaultColWidth="9.95833333333333" defaultRowHeight="14.25" outlineLevelCol="1"/>
  <cols>
    <col min="1" max="1" width="52.4083333333333" style="9" customWidth="1"/>
    <col min="2" max="2" width="40.3833333333333" style="9" customWidth="1"/>
    <col min="3" max="16384" width="9.95833333333333" style="9"/>
  </cols>
  <sheetData>
    <row r="1" s="9" customFormat="1" ht="32" customHeight="1" spans="1:2">
      <c r="A1" s="50" t="s">
        <v>625</v>
      </c>
      <c r="B1" s="50"/>
    </row>
    <row r="2" s="9" customFormat="1" spans="1:2">
      <c r="A2" s="22"/>
      <c r="B2" s="31" t="s">
        <v>25</v>
      </c>
    </row>
    <row r="3" s="9" customFormat="1" ht="21" customHeight="1" spans="1:2">
      <c r="A3" s="51" t="s">
        <v>626</v>
      </c>
      <c r="B3" s="52" t="s">
        <v>627</v>
      </c>
    </row>
    <row r="4" s="9" customFormat="1" ht="21" customHeight="1" spans="1:2">
      <c r="A4" s="53" t="s">
        <v>628</v>
      </c>
      <c r="B4" s="54"/>
    </row>
    <row r="5" s="9" customFormat="1" ht="21" customHeight="1" spans="1:2">
      <c r="A5" s="53" t="s">
        <v>629</v>
      </c>
      <c r="B5" s="54"/>
    </row>
    <row r="6" s="9" customFormat="1" ht="21" customHeight="1" spans="1:2">
      <c r="A6" s="53" t="s">
        <v>630</v>
      </c>
      <c r="B6" s="54"/>
    </row>
    <row r="7" s="9" customFormat="1" ht="21" customHeight="1" spans="1:2">
      <c r="A7" s="53" t="s">
        <v>631</v>
      </c>
      <c r="B7" s="54"/>
    </row>
    <row r="8" s="9" customFormat="1" ht="21" customHeight="1" spans="1:2">
      <c r="A8" s="53" t="s">
        <v>632</v>
      </c>
      <c r="B8" s="54"/>
    </row>
    <row r="9" s="9" customFormat="1" ht="21" customHeight="1" spans="1:2">
      <c r="A9" s="53" t="s">
        <v>633</v>
      </c>
      <c r="B9" s="54"/>
    </row>
    <row r="10" s="9" customFormat="1" ht="21" customHeight="1" spans="1:2">
      <c r="A10" s="53" t="s">
        <v>634</v>
      </c>
      <c r="B10" s="54"/>
    </row>
    <row r="11" s="9" customFormat="1" ht="21" customHeight="1" spans="1:2">
      <c r="A11" s="53" t="s">
        <v>635</v>
      </c>
      <c r="B11" s="54"/>
    </row>
    <row r="12" s="9" customFormat="1" spans="1:2">
      <c r="A12" s="55" t="s">
        <v>636</v>
      </c>
      <c r="B12" s="56"/>
    </row>
    <row r="14" s="9" customFormat="1" spans="1:1">
      <c r="A14" s="30" t="s">
        <v>287</v>
      </c>
    </row>
  </sheetData>
  <mergeCells count="1">
    <mergeCell ref="A1:B1"/>
  </mergeCells>
  <pageMargins left="0.75" right="0.75" top="1" bottom="1" header="0.5" footer="0.5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12"/>
  <sheetViews>
    <sheetView workbookViewId="0">
      <selection activeCell="A1" sqref="A1:F1"/>
    </sheetView>
  </sheetViews>
  <sheetFormatPr defaultColWidth="9" defaultRowHeight="14.25" outlineLevelCol="6"/>
  <cols>
    <col min="1" max="1" width="27.125" style="130" customWidth="1"/>
    <col min="2" max="6" width="12.375" style="130" customWidth="1"/>
    <col min="7" max="7" width="9" style="9" hidden="1" customWidth="1"/>
    <col min="8" max="16384" width="9" style="9"/>
  </cols>
  <sheetData>
    <row r="1" s="126" customFormat="1" ht="42.95" customHeight="1" spans="1:6">
      <c r="A1" s="10" t="s">
        <v>24</v>
      </c>
      <c r="B1" s="10"/>
      <c r="C1" s="10"/>
      <c r="D1" s="10"/>
      <c r="E1" s="10"/>
      <c r="F1" s="10"/>
    </row>
    <row r="2" s="9" customFormat="1" ht="13" customHeight="1" spans="1:6">
      <c r="A2" s="127"/>
      <c r="B2" s="128"/>
      <c r="C2" s="128"/>
      <c r="D2" s="127"/>
      <c r="E2" s="91" t="s">
        <v>25</v>
      </c>
      <c r="F2" s="91"/>
    </row>
    <row r="3" s="130" customFormat="1" ht="27" customHeight="1" spans="1:6">
      <c r="A3" s="131" t="s">
        <v>26</v>
      </c>
      <c r="B3" s="131" t="s">
        <v>27</v>
      </c>
      <c r="C3" s="131" t="s">
        <v>28</v>
      </c>
      <c r="D3" s="131" t="s">
        <v>29</v>
      </c>
      <c r="E3" s="131" t="s">
        <v>30</v>
      </c>
      <c r="F3" s="131" t="s">
        <v>31</v>
      </c>
    </row>
    <row r="4" s="130" customFormat="1" ht="12.75" spans="1:7">
      <c r="A4" s="135"/>
      <c r="B4" s="131"/>
      <c r="C4" s="131"/>
      <c r="D4" s="135"/>
      <c r="E4" s="135"/>
      <c r="F4" s="135"/>
      <c r="G4" s="30" t="s">
        <v>32</v>
      </c>
    </row>
    <row r="5" s="146" customFormat="1" ht="35.1" customHeight="1" spans="1:7">
      <c r="A5" s="182" t="s">
        <v>33</v>
      </c>
      <c r="B5" s="271">
        <v>19293</v>
      </c>
      <c r="C5" s="271">
        <v>19293</v>
      </c>
      <c r="D5" s="271">
        <v>11516.375</v>
      </c>
      <c r="E5" s="165">
        <v>0.596919867309387</v>
      </c>
      <c r="F5" s="165">
        <v>0.647023709197146</v>
      </c>
      <c r="G5" s="272">
        <f>SUM(G6:G12)</f>
        <v>10747</v>
      </c>
    </row>
    <row r="6" s="130" customFormat="1" ht="35.1" customHeight="1" spans="1:7">
      <c r="A6" s="185" t="s">
        <v>34</v>
      </c>
      <c r="B6" s="273">
        <v>5950</v>
      </c>
      <c r="C6" s="273">
        <v>5950</v>
      </c>
      <c r="D6" s="273">
        <v>4998.625</v>
      </c>
      <c r="E6" s="169">
        <v>0.840105042016807</v>
      </c>
      <c r="F6" s="169">
        <v>0.966665055115065</v>
      </c>
      <c r="G6" s="274">
        <v>2845</v>
      </c>
    </row>
    <row r="7" s="130" customFormat="1" ht="35.1" customHeight="1" spans="1:7">
      <c r="A7" s="185" t="s">
        <v>35</v>
      </c>
      <c r="B7" s="273">
        <v>1100</v>
      </c>
      <c r="C7" s="273">
        <v>1100</v>
      </c>
      <c r="D7" s="273">
        <v>1238.85</v>
      </c>
      <c r="E7" s="169">
        <v>1.12622727272727</v>
      </c>
      <c r="F7" s="169">
        <v>1.27453703703704</v>
      </c>
      <c r="G7" s="274">
        <v>1311</v>
      </c>
    </row>
    <row r="8" s="130" customFormat="1" ht="35.1" customHeight="1" spans="1:7">
      <c r="A8" s="185" t="s">
        <v>36</v>
      </c>
      <c r="B8" s="273">
        <v>1200</v>
      </c>
      <c r="C8" s="273">
        <v>1200</v>
      </c>
      <c r="D8" s="273">
        <v>1056.3</v>
      </c>
      <c r="E8" s="169">
        <v>0.88025</v>
      </c>
      <c r="F8" s="169">
        <v>0.962021857923497</v>
      </c>
      <c r="G8" s="274">
        <v>1102</v>
      </c>
    </row>
    <row r="9" s="130" customFormat="1" ht="35.1" customHeight="1" spans="1:7">
      <c r="A9" s="185" t="s">
        <v>37</v>
      </c>
      <c r="B9" s="273">
        <v>4330</v>
      </c>
      <c r="C9" s="273">
        <v>4330</v>
      </c>
      <c r="D9" s="273">
        <v>3959.1</v>
      </c>
      <c r="E9" s="169">
        <v>0.914341801385681</v>
      </c>
      <c r="F9" s="169">
        <v>0.914341801385681</v>
      </c>
      <c r="G9" s="274">
        <v>3353</v>
      </c>
    </row>
    <row r="10" s="130" customFormat="1" ht="35.1" customHeight="1" spans="1:7">
      <c r="A10" s="185" t="s">
        <v>38</v>
      </c>
      <c r="B10" s="273">
        <v>1400</v>
      </c>
      <c r="C10" s="273">
        <v>1400</v>
      </c>
      <c r="D10" s="273">
        <v>1032.5</v>
      </c>
      <c r="E10" s="169">
        <v>0.7375</v>
      </c>
      <c r="F10" s="169">
        <v>0.925179211469534</v>
      </c>
      <c r="G10" s="274">
        <v>701</v>
      </c>
    </row>
    <row r="11" s="130" customFormat="1" ht="35.1" customHeight="1" spans="1:7">
      <c r="A11" s="185" t="s">
        <v>39</v>
      </c>
      <c r="B11" s="273">
        <v>180</v>
      </c>
      <c r="C11" s="273">
        <v>180</v>
      </c>
      <c r="D11" s="273">
        <v>192.5</v>
      </c>
      <c r="E11" s="169">
        <v>1.06944444444444</v>
      </c>
      <c r="F11" s="169">
        <v>1.07541899441341</v>
      </c>
      <c r="G11" s="274">
        <v>197</v>
      </c>
    </row>
    <row r="12" s="130" customFormat="1" ht="35.1" customHeight="1" spans="1:7">
      <c r="A12" s="185" t="s">
        <v>40</v>
      </c>
      <c r="B12" s="273">
        <v>5133</v>
      </c>
      <c r="C12" s="273">
        <v>5133</v>
      </c>
      <c r="D12" s="273">
        <v>-961.5</v>
      </c>
      <c r="E12" s="169">
        <v>-0.187317358270018</v>
      </c>
      <c r="F12" s="169">
        <v>-0.194911818366106</v>
      </c>
      <c r="G12" s="274">
        <v>1238</v>
      </c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dataValidations count="1">
    <dataValidation type="whole" operator="between" allowBlank="1" showInputMessage="1" showErrorMessage="1" error="请输入整数！" sqref="B6:C12">
      <formula1>-100000000</formula1>
      <formula2>100000000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12"/>
  <sheetViews>
    <sheetView workbookViewId="0">
      <selection activeCell="M17" sqref="M17"/>
    </sheetView>
  </sheetViews>
  <sheetFormatPr defaultColWidth="9.95833333333333" defaultRowHeight="14.25"/>
  <cols>
    <col min="1" max="1" width="40.5" style="9" customWidth="1"/>
    <col min="2" max="2" width="41.4833333333333" style="9" customWidth="1"/>
    <col min="3" max="16384" width="9.95833333333333" style="9"/>
  </cols>
  <sheetData>
    <row r="1" s="9" customFormat="1" ht="30" customHeight="1" spans="1:20">
      <c r="A1" s="41" t="s">
        <v>637</v>
      </c>
      <c r="B1" s="4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="9" customFormat="1" ht="23" customHeight="1" spans="1:20">
      <c r="A2" s="42"/>
      <c r="B2" s="43" t="s">
        <v>25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="9" customFormat="1" ht="25" customHeight="1" spans="1:20">
      <c r="A3" s="44" t="s">
        <v>638</v>
      </c>
      <c r="B3" s="44" t="s">
        <v>29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="9" customFormat="1" ht="25" customHeight="1" spans="1:20">
      <c r="A4" s="45" t="s">
        <v>639</v>
      </c>
      <c r="B4" s="46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="9" customFormat="1" ht="25" customHeight="1" spans="1:20">
      <c r="A5" s="45" t="s">
        <v>640</v>
      </c>
      <c r="B5" s="46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6" s="9" customFormat="1" ht="25" customHeight="1" spans="1:20">
      <c r="A6" s="45" t="s">
        <v>641</v>
      </c>
      <c r="B6" s="47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="9" customFormat="1" ht="25" customHeight="1" spans="1:20">
      <c r="A7" s="45" t="s">
        <v>642</v>
      </c>
      <c r="B7" s="47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="9" customFormat="1" ht="25" customHeight="1" spans="1:20">
      <c r="A8" s="45" t="s">
        <v>643</v>
      </c>
      <c r="B8" s="46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</row>
    <row r="9" s="9" customFormat="1" ht="25" customHeight="1" spans="1:20">
      <c r="A9" s="45" t="s">
        <v>644</v>
      </c>
      <c r="B9" s="47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="9" customFormat="1" ht="25" customHeight="1" spans="1:20">
      <c r="A10" s="48" t="s">
        <v>645</v>
      </c>
      <c r="B10" s="49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2" s="9" customFormat="1" spans="1:1">
      <c r="A12" s="30" t="s">
        <v>287</v>
      </c>
    </row>
  </sheetData>
  <mergeCells count="11">
    <mergeCell ref="A1:B1"/>
    <mergeCell ref="C1:T1"/>
    <mergeCell ref="C2:T2"/>
    <mergeCell ref="C3:T3"/>
    <mergeCell ref="C4:T4"/>
    <mergeCell ref="C5:T5"/>
    <mergeCell ref="C6:T6"/>
    <mergeCell ref="C7:T7"/>
    <mergeCell ref="C8:T8"/>
    <mergeCell ref="C9:T9"/>
    <mergeCell ref="C10:T10"/>
  </mergeCells>
  <pageMargins left="0.75" right="0.75" top="1" bottom="1" header="0.5" footer="0.5"/>
  <pageSetup paperSize="9" fitToHeight="0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12"/>
  <sheetViews>
    <sheetView workbookViewId="0">
      <selection activeCell="H30" sqref="H30"/>
    </sheetView>
  </sheetViews>
  <sheetFormatPr defaultColWidth="9.95833333333333" defaultRowHeight="14.25" outlineLevelCol="7"/>
  <cols>
    <col min="1" max="1" width="23.875" style="9" customWidth="1"/>
    <col min="2" max="3" width="9.95833333333333" style="9"/>
    <col min="4" max="4" width="14.1083333333333" style="9" customWidth="1"/>
    <col min="5" max="5" width="13" style="9" customWidth="1"/>
    <col min="6" max="7" width="9.95833333333333" style="9"/>
    <col min="8" max="8" width="16.45" style="9" customWidth="1"/>
    <col min="9" max="16384" width="9.95833333333333" style="9"/>
  </cols>
  <sheetData>
    <row r="1" s="9" customFormat="1" ht="30" customHeight="1" spans="1:8">
      <c r="A1" s="21" t="s">
        <v>646</v>
      </c>
      <c r="B1" s="21"/>
      <c r="C1" s="21"/>
      <c r="D1" s="21"/>
      <c r="E1" s="21"/>
      <c r="F1" s="21"/>
      <c r="G1" s="21"/>
      <c r="H1" s="21"/>
    </row>
    <row r="2" s="9" customFormat="1" spans="1:8">
      <c r="A2" s="22"/>
      <c r="B2" s="22"/>
      <c r="C2" s="22"/>
      <c r="D2" s="22"/>
      <c r="E2" s="22"/>
      <c r="F2" s="31" t="s">
        <v>25</v>
      </c>
      <c r="G2" s="32"/>
      <c r="H2" s="32"/>
    </row>
    <row r="3" s="9" customFormat="1" ht="24" spans="1:8">
      <c r="A3" s="33" t="s">
        <v>460</v>
      </c>
      <c r="B3" s="33" t="s">
        <v>647</v>
      </c>
      <c r="C3" s="33" t="s">
        <v>648</v>
      </c>
      <c r="D3" s="33" t="s">
        <v>649</v>
      </c>
      <c r="E3" s="33" t="s">
        <v>650</v>
      </c>
      <c r="F3" s="33" t="s">
        <v>651</v>
      </c>
      <c r="G3" s="33" t="s">
        <v>652</v>
      </c>
      <c r="H3" s="34" t="s">
        <v>653</v>
      </c>
    </row>
    <row r="4" s="9" customFormat="1" ht="19" customHeight="1" spans="1:8">
      <c r="A4" s="35"/>
      <c r="B4" s="35"/>
      <c r="C4" s="35"/>
      <c r="D4" s="35"/>
      <c r="E4" s="35"/>
      <c r="F4" s="35"/>
      <c r="G4" s="36"/>
      <c r="H4" s="37"/>
    </row>
    <row r="5" s="9" customFormat="1" ht="19" customHeight="1" spans="1:8">
      <c r="A5" s="35"/>
      <c r="B5" s="35"/>
      <c r="C5" s="35"/>
      <c r="D5" s="35"/>
      <c r="E5" s="35"/>
      <c r="F5" s="35"/>
      <c r="G5" s="36"/>
      <c r="H5" s="37"/>
    </row>
    <row r="6" s="9" customFormat="1" ht="19" customHeight="1" spans="1:8">
      <c r="A6" s="35"/>
      <c r="B6" s="35"/>
      <c r="C6" s="35"/>
      <c r="D6" s="35"/>
      <c r="E6" s="35"/>
      <c r="F6" s="35"/>
      <c r="G6" s="36"/>
      <c r="H6" s="37"/>
    </row>
    <row r="7" s="9" customFormat="1" ht="19" customHeight="1" spans="1:8">
      <c r="A7" s="35"/>
      <c r="B7" s="35"/>
      <c r="C7" s="35"/>
      <c r="D7" s="35"/>
      <c r="E7" s="35"/>
      <c r="F7" s="35"/>
      <c r="G7" s="36"/>
      <c r="H7" s="37"/>
    </row>
    <row r="8" s="9" customFormat="1" ht="19" customHeight="1" spans="1:8">
      <c r="A8" s="35"/>
      <c r="B8" s="35"/>
      <c r="C8" s="35"/>
      <c r="D8" s="35"/>
      <c r="E8" s="35"/>
      <c r="F8" s="35"/>
      <c r="G8" s="36"/>
      <c r="H8" s="37"/>
    </row>
    <row r="9" s="9" customFormat="1" ht="19" customHeight="1" spans="1:8">
      <c r="A9" s="35"/>
      <c r="B9" s="35"/>
      <c r="C9" s="35"/>
      <c r="D9" s="35"/>
      <c r="E9" s="35"/>
      <c r="F9" s="35"/>
      <c r="G9" s="36"/>
      <c r="H9" s="37"/>
    </row>
    <row r="10" s="9" customFormat="1" ht="19" customHeight="1" spans="1:8">
      <c r="A10" s="38"/>
      <c r="B10" s="38"/>
      <c r="C10" s="38"/>
      <c r="D10" s="38"/>
      <c r="E10" s="38"/>
      <c r="F10" s="38"/>
      <c r="G10" s="39"/>
      <c r="H10" s="40"/>
    </row>
    <row r="12" s="9" customFormat="1" spans="1:1">
      <c r="A12" s="30" t="s">
        <v>287</v>
      </c>
    </row>
  </sheetData>
  <mergeCells count="4">
    <mergeCell ref="A1:H1"/>
    <mergeCell ref="A2:C2"/>
    <mergeCell ref="D2:E2"/>
    <mergeCell ref="F2:H2"/>
  </mergeCells>
  <pageMargins left="0.75" right="0.75" top="1" bottom="1" header="0.5" footer="0.5"/>
  <pageSetup paperSize="9" scale="81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31"/>
  <sheetViews>
    <sheetView workbookViewId="0">
      <selection activeCell="H23" sqref="H23"/>
    </sheetView>
  </sheetViews>
  <sheetFormatPr defaultColWidth="9.95833333333333" defaultRowHeight="14.25" outlineLevelCol="4"/>
  <cols>
    <col min="1" max="1" width="36.0916666666667" style="9" customWidth="1"/>
    <col min="2" max="3" width="21.375" style="9" customWidth="1"/>
    <col min="4" max="16384" width="9.95833333333333" style="9"/>
  </cols>
  <sheetData>
    <row r="1" s="9" customFormat="1" ht="39" customHeight="1" spans="1:5">
      <c r="A1" s="21" t="s">
        <v>654</v>
      </c>
      <c r="B1" s="21"/>
      <c r="C1" s="21"/>
      <c r="D1" s="22"/>
      <c r="E1" s="22"/>
    </row>
    <row r="2" s="9" customFormat="1" spans="1:5">
      <c r="A2" s="22"/>
      <c r="B2" s="23" t="s">
        <v>25</v>
      </c>
      <c r="C2" s="23"/>
      <c r="D2" s="22"/>
      <c r="E2" s="22"/>
    </row>
    <row r="3" s="9" customFormat="1" ht="30" customHeight="1" spans="1:5">
      <c r="A3" s="24" t="s">
        <v>655</v>
      </c>
      <c r="B3" s="24" t="s">
        <v>656</v>
      </c>
      <c r="C3" s="24" t="s">
        <v>657</v>
      </c>
      <c r="D3" s="22"/>
      <c r="E3" s="22"/>
    </row>
    <row r="4" s="9" customFormat="1" spans="1:5">
      <c r="A4" s="25" t="s">
        <v>658</v>
      </c>
      <c r="B4" s="26"/>
      <c r="C4" s="26"/>
      <c r="D4" s="22"/>
      <c r="E4" s="22"/>
    </row>
    <row r="5" s="9" customFormat="1" spans="1:5">
      <c r="A5" s="25" t="s">
        <v>659</v>
      </c>
      <c r="B5" s="27"/>
      <c r="C5" s="27"/>
      <c r="D5" s="22"/>
      <c r="E5" s="22"/>
    </row>
    <row r="6" s="9" customFormat="1" spans="1:5">
      <c r="A6" s="25" t="s">
        <v>616</v>
      </c>
      <c r="B6" s="26"/>
      <c r="C6" s="26"/>
      <c r="D6" s="22"/>
      <c r="E6" s="22"/>
    </row>
    <row r="7" s="9" customFormat="1" spans="1:5">
      <c r="A7" s="25" t="s">
        <v>660</v>
      </c>
      <c r="B7" s="26"/>
      <c r="C7" s="26"/>
      <c r="D7" s="22"/>
      <c r="E7" s="22"/>
    </row>
    <row r="8" s="9" customFormat="1" spans="1:5">
      <c r="A8" s="25" t="s">
        <v>659</v>
      </c>
      <c r="B8" s="27"/>
      <c r="C8" s="27"/>
      <c r="D8" s="22"/>
      <c r="E8" s="22"/>
    </row>
    <row r="9" s="9" customFormat="1" spans="1:5">
      <c r="A9" s="25" t="s">
        <v>616</v>
      </c>
      <c r="B9" s="26"/>
      <c r="C9" s="26"/>
      <c r="D9" s="22"/>
      <c r="E9" s="22"/>
    </row>
    <row r="10" s="9" customFormat="1" spans="1:5">
      <c r="A10" s="25" t="s">
        <v>661</v>
      </c>
      <c r="B10" s="27"/>
      <c r="C10" s="27"/>
      <c r="D10" s="22"/>
      <c r="E10" s="22"/>
    </row>
    <row r="11" s="9" customFormat="1" spans="1:5">
      <c r="A11" s="25" t="s">
        <v>662</v>
      </c>
      <c r="B11" s="27"/>
      <c r="C11" s="27"/>
      <c r="D11" s="22"/>
      <c r="E11" s="22"/>
    </row>
    <row r="12" s="9" customFormat="1" spans="1:5">
      <c r="A12" s="25" t="s">
        <v>663</v>
      </c>
      <c r="B12" s="27"/>
      <c r="C12" s="27"/>
      <c r="D12" s="22"/>
      <c r="E12" s="22"/>
    </row>
    <row r="13" s="9" customFormat="1" spans="1:5">
      <c r="A13" s="25" t="s">
        <v>664</v>
      </c>
      <c r="B13" s="27"/>
      <c r="C13" s="27"/>
      <c r="D13" s="22"/>
      <c r="E13" s="22"/>
    </row>
    <row r="14" s="9" customFormat="1" spans="1:5">
      <c r="A14" s="25" t="s">
        <v>665</v>
      </c>
      <c r="B14" s="27"/>
      <c r="C14" s="27"/>
      <c r="D14" s="22"/>
      <c r="E14" s="22"/>
    </row>
    <row r="15" s="9" customFormat="1" spans="1:5">
      <c r="A15" s="25" t="s">
        <v>666</v>
      </c>
      <c r="B15" s="27"/>
      <c r="C15" s="27"/>
      <c r="D15" s="22"/>
      <c r="E15" s="22"/>
    </row>
    <row r="16" s="9" customFormat="1" spans="1:5">
      <c r="A16" s="25" t="s">
        <v>667</v>
      </c>
      <c r="B16" s="27"/>
      <c r="C16" s="27"/>
      <c r="D16" s="22"/>
      <c r="E16" s="22"/>
    </row>
    <row r="17" s="9" customFormat="1" spans="1:5">
      <c r="A17" s="25" t="s">
        <v>668</v>
      </c>
      <c r="B17" s="27"/>
      <c r="C17" s="27"/>
      <c r="D17" s="22"/>
      <c r="E17" s="22"/>
    </row>
    <row r="18" s="9" customFormat="1" spans="1:5">
      <c r="A18" s="25" t="s">
        <v>669</v>
      </c>
      <c r="B18" s="27"/>
      <c r="C18" s="27"/>
      <c r="D18" s="22"/>
      <c r="E18" s="22"/>
    </row>
    <row r="19" s="9" customFormat="1" spans="1:5">
      <c r="A19" s="25" t="s">
        <v>615</v>
      </c>
      <c r="B19" s="27"/>
      <c r="C19" s="27"/>
      <c r="D19" s="22"/>
      <c r="E19" s="22"/>
    </row>
    <row r="20" s="9" customFormat="1" spans="1:5">
      <c r="A20" s="25" t="s">
        <v>616</v>
      </c>
      <c r="B20" s="27"/>
      <c r="C20" s="27"/>
      <c r="D20" s="22"/>
      <c r="E20" s="22"/>
    </row>
    <row r="21" s="9" customFormat="1" spans="1:5">
      <c r="A21" s="25" t="s">
        <v>670</v>
      </c>
      <c r="B21" s="27"/>
      <c r="C21" s="27"/>
      <c r="D21" s="22"/>
      <c r="E21" s="22"/>
    </row>
    <row r="22" s="9" customFormat="1" spans="1:5">
      <c r="A22" s="25" t="s">
        <v>615</v>
      </c>
      <c r="B22" s="27"/>
      <c r="C22" s="27"/>
      <c r="D22" s="22"/>
      <c r="E22" s="22"/>
    </row>
    <row r="23" s="9" customFormat="1" spans="1:5">
      <c r="A23" s="25" t="s">
        <v>616</v>
      </c>
      <c r="B23" s="27"/>
      <c r="C23" s="27"/>
      <c r="D23" s="22"/>
      <c r="E23" s="22"/>
    </row>
    <row r="24" s="9" customFormat="1" spans="1:5">
      <c r="A24" s="25" t="s">
        <v>671</v>
      </c>
      <c r="B24" s="26"/>
      <c r="C24" s="26"/>
      <c r="D24" s="22"/>
      <c r="E24" s="22"/>
    </row>
    <row r="25" s="9" customFormat="1" spans="1:5">
      <c r="A25" s="25" t="s">
        <v>659</v>
      </c>
      <c r="B25" s="27"/>
      <c r="C25" s="27"/>
      <c r="D25" s="22"/>
      <c r="E25" s="22"/>
    </row>
    <row r="26" s="9" customFormat="1" spans="1:5">
      <c r="A26" s="25" t="s">
        <v>616</v>
      </c>
      <c r="B26" s="26"/>
      <c r="C26" s="26"/>
      <c r="D26" s="22"/>
      <c r="E26" s="22"/>
    </row>
    <row r="27" s="9" customFormat="1" spans="1:5">
      <c r="A27" s="25" t="s">
        <v>672</v>
      </c>
      <c r="B27" s="26"/>
      <c r="C27" s="26"/>
      <c r="D27" s="22"/>
      <c r="E27" s="22"/>
    </row>
    <row r="28" s="9" customFormat="1" spans="1:5">
      <c r="A28" s="25" t="s">
        <v>659</v>
      </c>
      <c r="B28" s="27"/>
      <c r="C28" s="27"/>
      <c r="D28" s="22"/>
      <c r="E28" s="22"/>
    </row>
    <row r="29" s="9" customFormat="1" spans="1:5">
      <c r="A29" s="28" t="s">
        <v>616</v>
      </c>
      <c r="B29" s="29"/>
      <c r="C29" s="29"/>
      <c r="D29" s="22"/>
      <c r="E29" s="22"/>
    </row>
    <row r="31" s="9" customFormat="1" spans="1:1">
      <c r="A31" s="30" t="s">
        <v>287</v>
      </c>
    </row>
  </sheetData>
  <mergeCells count="31">
    <mergeCell ref="A1:C1"/>
    <mergeCell ref="D1:E1"/>
    <mergeCell ref="B2:C2"/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</mergeCells>
  <pageMargins left="0.75" right="0.75" top="1" bottom="1" header="0.5" footer="0.5"/>
  <pageSetup paperSize="9" scale="8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B10"/>
  <sheetViews>
    <sheetView workbookViewId="0">
      <selection activeCell="H15" sqref="H15"/>
    </sheetView>
  </sheetViews>
  <sheetFormatPr defaultColWidth="9.95833333333333" defaultRowHeight="30" customHeight="1" outlineLevelCol="1"/>
  <cols>
    <col min="1" max="1" width="43.8333333333333" style="9" customWidth="1"/>
    <col min="2" max="2" width="29.0333333333333" style="9" customWidth="1"/>
    <col min="3" max="16384" width="9.95833333333333" style="9"/>
  </cols>
  <sheetData>
    <row r="1" s="9" customFormat="1" customHeight="1" spans="1:2">
      <c r="A1" s="10" t="s">
        <v>673</v>
      </c>
      <c r="B1" s="10"/>
    </row>
    <row r="2" s="9" customFormat="1" customHeight="1" spans="1:2">
      <c r="A2" s="11"/>
      <c r="B2" s="12" t="s">
        <v>25</v>
      </c>
    </row>
    <row r="3" s="9" customFormat="1" customHeight="1" spans="1:2">
      <c r="A3" s="13" t="s">
        <v>674</v>
      </c>
      <c r="B3" s="14" t="s">
        <v>675</v>
      </c>
    </row>
    <row r="4" s="9" customFormat="1" customHeight="1" spans="1:2">
      <c r="A4" s="15" t="s">
        <v>676</v>
      </c>
      <c r="B4" s="16" t="s">
        <v>51</v>
      </c>
    </row>
    <row r="5" s="9" customFormat="1" customHeight="1" spans="1:2">
      <c r="A5" s="17" t="s">
        <v>677</v>
      </c>
      <c r="B5" s="18">
        <v>21599.888687</v>
      </c>
    </row>
    <row r="6" s="9" customFormat="1" customHeight="1" spans="1:2">
      <c r="A6" s="17" t="s">
        <v>678</v>
      </c>
      <c r="B6" s="18">
        <v>606.52842</v>
      </c>
    </row>
    <row r="7" s="9" customFormat="1" customHeight="1" spans="1:2">
      <c r="A7" s="17" t="s">
        <v>679</v>
      </c>
      <c r="B7" s="18">
        <v>720.127338</v>
      </c>
    </row>
    <row r="8" s="9" customFormat="1" customHeight="1" spans="1:2">
      <c r="A8" s="17" t="s">
        <v>680</v>
      </c>
      <c r="B8" s="18">
        <v>20273.232929</v>
      </c>
    </row>
    <row r="9" s="9" customFormat="1" customHeight="1" spans="1:2">
      <c r="A9" s="17" t="s">
        <v>681</v>
      </c>
      <c r="B9" s="18">
        <v>21100.511135</v>
      </c>
    </row>
    <row r="10" s="9" customFormat="1" customHeight="1" spans="1:2">
      <c r="A10" s="19" t="s">
        <v>682</v>
      </c>
      <c r="B10" s="20">
        <v>17424.835929</v>
      </c>
    </row>
  </sheetData>
  <mergeCells count="1">
    <mergeCell ref="A1:B1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7"/>
  <sheetViews>
    <sheetView workbookViewId="0">
      <selection activeCell="C11" sqref="C11"/>
    </sheetView>
  </sheetViews>
  <sheetFormatPr defaultColWidth="9" defaultRowHeight="13.5" outlineLevelCol="2"/>
  <cols>
    <col min="1" max="1" width="31.9" style="1" customWidth="1"/>
    <col min="2" max="2" width="40.8833333333333" style="1" customWidth="1"/>
    <col min="3" max="3" width="24.125" style="1" customWidth="1"/>
    <col min="4" max="16384" width="9" style="1"/>
  </cols>
  <sheetData>
    <row r="1" s="1" customFormat="1" ht="58" customHeight="1" spans="2:2">
      <c r="B1" s="2" t="s">
        <v>683</v>
      </c>
    </row>
    <row r="2" s="1" customFormat="1" spans="1:3">
      <c r="A2" s="3"/>
      <c r="C2" s="4" t="s">
        <v>25</v>
      </c>
    </row>
    <row r="3" s="1" customFormat="1" ht="18" customHeight="1" spans="1:3">
      <c r="A3" s="5" t="s">
        <v>684</v>
      </c>
      <c r="B3" s="5" t="s">
        <v>685</v>
      </c>
      <c r="C3" s="5" t="s">
        <v>439</v>
      </c>
    </row>
    <row r="4" s="1" customFormat="1" ht="18" customHeight="1" spans="1:3">
      <c r="A4" s="5" t="s">
        <v>610</v>
      </c>
      <c r="B4" s="5"/>
      <c r="C4" s="6">
        <f>C5+C24</f>
        <v>305.516876</v>
      </c>
    </row>
    <row r="5" s="1" customFormat="1" ht="18" customHeight="1" spans="1:3">
      <c r="A5" s="7" t="s">
        <v>686</v>
      </c>
      <c r="B5" s="7" t="s">
        <v>687</v>
      </c>
      <c r="C5" s="6">
        <v>159.5908</v>
      </c>
    </row>
    <row r="6" s="1" customFormat="1" ht="18" customHeight="1" spans="1:3">
      <c r="A6" s="7"/>
      <c r="B6" s="8" t="s">
        <v>688</v>
      </c>
      <c r="C6" s="6"/>
    </row>
    <row r="7" s="1" customFormat="1" ht="18" customHeight="1" spans="1:3">
      <c r="A7" s="7"/>
      <c r="B7" s="8" t="s">
        <v>689</v>
      </c>
      <c r="C7" s="6"/>
    </row>
    <row r="8" s="1" customFormat="1" ht="18" customHeight="1" spans="1:3">
      <c r="A8" s="7"/>
      <c r="B8" s="8" t="s">
        <v>690</v>
      </c>
      <c r="C8" s="6"/>
    </row>
    <row r="9" s="1" customFormat="1" ht="18" customHeight="1" spans="1:3">
      <c r="A9" s="7"/>
      <c r="B9" s="8" t="s">
        <v>691</v>
      </c>
      <c r="C9" s="6"/>
    </row>
    <row r="10" s="1" customFormat="1" ht="18" customHeight="1" spans="1:3">
      <c r="A10" s="7"/>
      <c r="B10" s="8" t="s">
        <v>692</v>
      </c>
      <c r="C10" s="6"/>
    </row>
    <row r="11" s="1" customFormat="1" ht="18" customHeight="1" spans="1:3">
      <c r="A11" s="7"/>
      <c r="B11" s="8" t="s">
        <v>693</v>
      </c>
      <c r="C11" s="6">
        <v>159.5908</v>
      </c>
    </row>
    <row r="12" s="1" customFormat="1" ht="18" customHeight="1" spans="1:3">
      <c r="A12" s="7"/>
      <c r="B12" s="8" t="s">
        <v>694</v>
      </c>
      <c r="C12" s="6"/>
    </row>
    <row r="13" s="1" customFormat="1" ht="18" customHeight="1" spans="1:3">
      <c r="A13" s="7"/>
      <c r="B13" s="8" t="s">
        <v>695</v>
      </c>
      <c r="C13" s="6"/>
    </row>
    <row r="14" s="1" customFormat="1" ht="18" customHeight="1" spans="1:3">
      <c r="A14" s="7"/>
      <c r="B14" s="8" t="s">
        <v>696</v>
      </c>
      <c r="C14" s="6"/>
    </row>
    <row r="15" s="1" customFormat="1" ht="18" customHeight="1" spans="1:3">
      <c r="A15" s="7"/>
      <c r="B15" s="8" t="s">
        <v>697</v>
      </c>
      <c r="C15" s="6"/>
    </row>
    <row r="16" s="1" customFormat="1" ht="18" customHeight="1" spans="1:3">
      <c r="A16" s="7"/>
      <c r="B16" s="8" t="s">
        <v>698</v>
      </c>
      <c r="C16" s="6"/>
    </row>
    <row r="17" s="1" customFormat="1" ht="18" customHeight="1" spans="1:3">
      <c r="A17" s="7"/>
      <c r="B17" s="8" t="s">
        <v>699</v>
      </c>
      <c r="C17" s="6"/>
    </row>
    <row r="18" s="1" customFormat="1" ht="18" customHeight="1" spans="1:3">
      <c r="A18" s="7"/>
      <c r="B18" s="8" t="s">
        <v>700</v>
      </c>
      <c r="C18" s="6"/>
    </row>
    <row r="19" s="1" customFormat="1" ht="18" customHeight="1" spans="1:3">
      <c r="A19" s="7"/>
      <c r="B19" s="8" t="s">
        <v>701</v>
      </c>
      <c r="C19" s="6"/>
    </row>
    <row r="20" s="1" customFormat="1" ht="18" customHeight="1" spans="1:3">
      <c r="A20" s="7"/>
      <c r="B20" s="8" t="s">
        <v>702</v>
      </c>
      <c r="C20" s="6"/>
    </row>
    <row r="21" s="1" customFormat="1" ht="18" customHeight="1" spans="1:3">
      <c r="A21" s="7"/>
      <c r="B21" s="8" t="s">
        <v>703</v>
      </c>
      <c r="C21" s="6"/>
    </row>
    <row r="22" s="1" customFormat="1" ht="18" customHeight="1" spans="1:3">
      <c r="A22" s="7"/>
      <c r="B22" s="8" t="s">
        <v>704</v>
      </c>
      <c r="C22" s="6"/>
    </row>
    <row r="23" s="1" customFormat="1" ht="18" customHeight="1" spans="1:3">
      <c r="A23" s="7"/>
      <c r="B23" s="8" t="s">
        <v>705</v>
      </c>
      <c r="C23" s="6"/>
    </row>
    <row r="24" s="1" customFormat="1" ht="18" customHeight="1" spans="1:3">
      <c r="A24" s="7" t="s">
        <v>706</v>
      </c>
      <c r="B24" s="7" t="s">
        <v>687</v>
      </c>
      <c r="C24" s="6">
        <f>SUM(C25:C36)</f>
        <v>145.926076</v>
      </c>
    </row>
    <row r="25" s="1" customFormat="1" ht="18" customHeight="1" spans="1:3">
      <c r="A25" s="7"/>
      <c r="B25" s="8" t="s">
        <v>707</v>
      </c>
      <c r="C25" s="6"/>
    </row>
    <row r="26" s="1" customFormat="1" ht="18" customHeight="1" spans="1:3">
      <c r="A26" s="7"/>
      <c r="B26" s="8" t="s">
        <v>708</v>
      </c>
      <c r="C26" s="6"/>
    </row>
    <row r="27" s="1" customFormat="1" ht="18" customHeight="1" spans="1:3">
      <c r="A27" s="7"/>
      <c r="B27" s="8" t="s">
        <v>709</v>
      </c>
      <c r="C27" s="6"/>
    </row>
    <row r="28" s="1" customFormat="1" ht="18" customHeight="1" spans="1:3">
      <c r="A28" s="7"/>
      <c r="B28" s="8" t="s">
        <v>710</v>
      </c>
      <c r="C28" s="6"/>
    </row>
    <row r="29" s="1" customFormat="1" ht="18" customHeight="1" spans="1:3">
      <c r="A29" s="7"/>
      <c r="B29" s="8" t="s">
        <v>711</v>
      </c>
      <c r="C29" s="6">
        <v>37.8092</v>
      </c>
    </row>
    <row r="30" s="1" customFormat="1" ht="18" customHeight="1" spans="1:3">
      <c r="A30" s="7"/>
      <c r="B30" s="8" t="s">
        <v>712</v>
      </c>
      <c r="C30" s="6"/>
    </row>
    <row r="31" s="1" customFormat="1" ht="18" customHeight="1" spans="1:3">
      <c r="A31" s="7"/>
      <c r="B31" s="8" t="s">
        <v>713</v>
      </c>
      <c r="C31" s="6"/>
    </row>
    <row r="32" s="1" customFormat="1" ht="18" customHeight="1" spans="1:3">
      <c r="A32" s="7"/>
      <c r="B32" s="8" t="s">
        <v>714</v>
      </c>
      <c r="C32" s="6">
        <v>41.570726</v>
      </c>
    </row>
    <row r="33" s="1" customFormat="1" ht="18" customHeight="1" spans="1:3">
      <c r="A33" s="7"/>
      <c r="B33" s="8" t="s">
        <v>715</v>
      </c>
      <c r="C33" s="6"/>
    </row>
    <row r="34" s="1" customFormat="1" ht="18" customHeight="1" spans="1:3">
      <c r="A34" s="7"/>
      <c r="B34" s="8" t="s">
        <v>716</v>
      </c>
      <c r="C34" s="6"/>
    </row>
    <row r="35" s="1" customFormat="1" ht="18" customHeight="1" spans="1:3">
      <c r="A35" s="7"/>
      <c r="B35" s="8" t="s">
        <v>717</v>
      </c>
      <c r="C35" s="6">
        <v>66.54615</v>
      </c>
    </row>
    <row r="36" s="1" customFormat="1" ht="18" customHeight="1" spans="1:3">
      <c r="A36" s="7"/>
      <c r="B36" s="8" t="s">
        <v>718</v>
      </c>
      <c r="C36" s="6"/>
    </row>
    <row r="37" s="1" customFormat="1" spans="2:2">
      <c r="B37" s="3"/>
    </row>
  </sheetData>
  <mergeCells count="3">
    <mergeCell ref="A4:B4"/>
    <mergeCell ref="A5:A23"/>
    <mergeCell ref="A24:A36"/>
  </mergeCells>
  <pageMargins left="0.235416666666667" right="0.196527777777778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43"/>
  <sheetViews>
    <sheetView workbookViewId="0">
      <selection activeCell="C20" sqref="C20"/>
    </sheetView>
  </sheetViews>
  <sheetFormatPr defaultColWidth="9" defaultRowHeight="14.25"/>
  <cols>
    <col min="1" max="1" width="11.625" style="179" customWidth="1"/>
    <col min="2" max="2" width="23.375" style="130" customWidth="1"/>
    <col min="3" max="5" width="10.625" style="130" customWidth="1"/>
    <col min="6" max="7" width="11.625" style="151" customWidth="1"/>
    <col min="8" max="8" width="11.5" style="9" hidden="1" customWidth="1"/>
    <col min="9" max="10" width="12.625" style="9"/>
    <col min="11" max="16384" width="9" style="9"/>
  </cols>
  <sheetData>
    <row r="1" s="126" customFormat="1" ht="42.95" customHeight="1" spans="1:7">
      <c r="A1" s="10" t="s">
        <v>41</v>
      </c>
      <c r="B1" s="10"/>
      <c r="C1" s="10"/>
      <c r="D1" s="10"/>
      <c r="E1" s="10"/>
      <c r="F1" s="153"/>
      <c r="G1" s="153"/>
    </row>
    <row r="2" s="9" customFormat="1" ht="14" customHeight="1" spans="1:7">
      <c r="A2" s="179"/>
      <c r="B2" s="127"/>
      <c r="C2" s="127"/>
      <c r="D2" s="127"/>
      <c r="E2" s="127"/>
      <c r="F2" s="259" t="s">
        <v>25</v>
      </c>
      <c r="G2" s="259"/>
    </row>
    <row r="3" s="9" customFormat="1" ht="27" customHeight="1" spans="1:10">
      <c r="A3" s="131" t="s">
        <v>42</v>
      </c>
      <c r="B3" s="131"/>
      <c r="C3" s="131" t="s">
        <v>27</v>
      </c>
      <c r="D3" s="131" t="s">
        <v>28</v>
      </c>
      <c r="E3" s="131" t="s">
        <v>29</v>
      </c>
      <c r="F3" s="132" t="s">
        <v>30</v>
      </c>
      <c r="G3" s="132" t="s">
        <v>43</v>
      </c>
      <c r="I3" s="146"/>
      <c r="J3" s="146"/>
    </row>
    <row r="4" s="9" customFormat="1" spans="1:10">
      <c r="A4" s="134" t="s">
        <v>44</v>
      </c>
      <c r="B4" s="131" t="s">
        <v>26</v>
      </c>
      <c r="C4" s="131"/>
      <c r="D4" s="131"/>
      <c r="E4" s="135"/>
      <c r="F4" s="136"/>
      <c r="G4" s="136"/>
      <c r="H4" s="71" t="s">
        <v>45</v>
      </c>
      <c r="I4" s="146"/>
      <c r="J4" s="146"/>
    </row>
    <row r="5" s="146" customFormat="1" ht="27" customHeight="1" spans="1:8">
      <c r="A5" s="182" t="s">
        <v>46</v>
      </c>
      <c r="B5" s="182"/>
      <c r="C5" s="198">
        <v>57873</v>
      </c>
      <c r="D5" s="198">
        <v>70704</v>
      </c>
      <c r="E5" s="198">
        <f>SUM(E6:E20)</f>
        <v>57195.566042</v>
      </c>
      <c r="F5" s="260">
        <f>E5/D5</f>
        <v>0.808943851012673</v>
      </c>
      <c r="G5" s="260">
        <f>E5/H5</f>
        <v>0.981388996641605</v>
      </c>
      <c r="H5" s="261">
        <f>SUM(H6:H20)</f>
        <v>58280.219401</v>
      </c>
    </row>
    <row r="6" s="9" customFormat="1" ht="27" customHeight="1" spans="1:10">
      <c r="A6" s="262">
        <v>201</v>
      </c>
      <c r="B6" s="262" t="s">
        <v>47</v>
      </c>
      <c r="C6" s="263">
        <v>9487.505368</v>
      </c>
      <c r="D6" s="263">
        <v>9725.469652</v>
      </c>
      <c r="E6" s="264">
        <v>9837.906955</v>
      </c>
      <c r="F6" s="265">
        <f>E6/D6</f>
        <v>1.01156111807689</v>
      </c>
      <c r="G6" s="266">
        <f>E6/H6</f>
        <v>0.976204000182267</v>
      </c>
      <c r="H6" s="267">
        <v>10077.71629</v>
      </c>
      <c r="I6" s="146"/>
      <c r="J6" s="146"/>
    </row>
    <row r="7" s="9" customFormat="1" ht="27" customHeight="1" spans="1:10">
      <c r="A7" s="262">
        <v>203</v>
      </c>
      <c r="B7" s="262" t="s">
        <v>48</v>
      </c>
      <c r="C7" s="263">
        <v>34</v>
      </c>
      <c r="D7" s="263">
        <v>34</v>
      </c>
      <c r="E7" s="264">
        <v>34.9774</v>
      </c>
      <c r="F7" s="265">
        <f>E7/D7</f>
        <v>1.02874705882353</v>
      </c>
      <c r="G7" s="266">
        <f t="shared" ref="G7:G16" si="0">E7/H7</f>
        <v>1.17571724755494</v>
      </c>
      <c r="H7" s="168">
        <v>29.74984</v>
      </c>
      <c r="J7" s="146"/>
    </row>
    <row r="8" s="9" customFormat="1" ht="27" customHeight="1" spans="1:10">
      <c r="A8" s="262">
        <v>204</v>
      </c>
      <c r="B8" s="262" t="s">
        <v>49</v>
      </c>
      <c r="C8" s="263">
        <v>20</v>
      </c>
      <c r="D8" s="263">
        <v>20</v>
      </c>
      <c r="E8" s="264">
        <v>27.6136</v>
      </c>
      <c r="F8" s="265">
        <f>E8/D8</f>
        <v>1.38068</v>
      </c>
      <c r="G8" s="266">
        <f t="shared" si="0"/>
        <v>0.846393869731801</v>
      </c>
      <c r="H8" s="168">
        <v>32.625</v>
      </c>
      <c r="J8" s="146"/>
    </row>
    <row r="9" s="9" customFormat="1" ht="27" customHeight="1" spans="1:10">
      <c r="A9" s="262">
        <v>205</v>
      </c>
      <c r="B9" s="262" t="s">
        <v>50</v>
      </c>
      <c r="C9" s="263">
        <v>2.5</v>
      </c>
      <c r="D9" s="263">
        <v>2.5</v>
      </c>
      <c r="E9" s="264">
        <v>0</v>
      </c>
      <c r="F9" s="265" t="s">
        <v>51</v>
      </c>
      <c r="G9" s="266">
        <f t="shared" si="0"/>
        <v>0</v>
      </c>
      <c r="H9" s="168">
        <v>511.99</v>
      </c>
      <c r="J9" s="146"/>
    </row>
    <row r="10" s="9" customFormat="1" ht="27" customHeight="1" spans="1:10">
      <c r="A10" s="262">
        <v>206</v>
      </c>
      <c r="B10" s="262" t="s">
        <v>52</v>
      </c>
      <c r="C10" s="263">
        <v>1</v>
      </c>
      <c r="D10" s="263">
        <v>1</v>
      </c>
      <c r="E10" s="264">
        <v>0</v>
      </c>
      <c r="F10" s="265" t="s">
        <v>51</v>
      </c>
      <c r="G10" s="266">
        <v>0</v>
      </c>
      <c r="H10" s="168"/>
      <c r="J10" s="146"/>
    </row>
    <row r="11" s="9" customFormat="1" ht="27" customHeight="1" spans="1:10">
      <c r="A11" s="262">
        <v>207</v>
      </c>
      <c r="B11" s="262" t="s">
        <v>53</v>
      </c>
      <c r="C11" s="263">
        <v>204.607758</v>
      </c>
      <c r="D11" s="263">
        <v>204.607758</v>
      </c>
      <c r="E11" s="264">
        <v>230.043211</v>
      </c>
      <c r="F11" s="265">
        <f t="shared" ref="F11:F16" si="1">E11/D11</f>
        <v>1.12431323840614</v>
      </c>
      <c r="G11" s="266">
        <f t="shared" si="0"/>
        <v>0.368294134084583</v>
      </c>
      <c r="H11" s="168">
        <v>624.618178</v>
      </c>
      <c r="J11" s="146"/>
    </row>
    <row r="12" s="9" customFormat="1" ht="27" customHeight="1" spans="1:10">
      <c r="A12" s="262">
        <v>208</v>
      </c>
      <c r="B12" s="262" t="s">
        <v>54</v>
      </c>
      <c r="C12" s="263">
        <v>6526.571472</v>
      </c>
      <c r="D12" s="263">
        <v>6838.141472</v>
      </c>
      <c r="E12" s="264">
        <v>6277.027638</v>
      </c>
      <c r="F12" s="265">
        <f t="shared" si="1"/>
        <v>0.917943517796819</v>
      </c>
      <c r="G12" s="266">
        <f t="shared" si="0"/>
        <v>1.28219348914503</v>
      </c>
      <c r="H12" s="168">
        <v>4895.538537</v>
      </c>
      <c r="J12" s="146"/>
    </row>
    <row r="13" s="9" customFormat="1" ht="27" customHeight="1" spans="1:10">
      <c r="A13" s="262">
        <v>210</v>
      </c>
      <c r="B13" s="262" t="s">
        <v>55</v>
      </c>
      <c r="C13" s="263">
        <v>5056.73852</v>
      </c>
      <c r="D13" s="263">
        <v>5764.228448</v>
      </c>
      <c r="E13" s="264">
        <v>5404.130673</v>
      </c>
      <c r="F13" s="265">
        <f t="shared" si="1"/>
        <v>0.937528885565779</v>
      </c>
      <c r="G13" s="266">
        <f t="shared" si="0"/>
        <v>0.792953567120215</v>
      </c>
      <c r="H13" s="168">
        <v>6815.191831</v>
      </c>
      <c r="J13" s="146"/>
    </row>
    <row r="14" s="9" customFormat="1" ht="27" customHeight="1" spans="1:10">
      <c r="A14" s="262">
        <v>211</v>
      </c>
      <c r="B14" s="262" t="s">
        <v>56</v>
      </c>
      <c r="C14" s="263">
        <v>740.01</v>
      </c>
      <c r="D14" s="263">
        <v>2267.01</v>
      </c>
      <c r="E14" s="264">
        <v>2486.22291</v>
      </c>
      <c r="F14" s="265">
        <f t="shared" si="1"/>
        <v>1.09669693120013</v>
      </c>
      <c r="G14" s="266">
        <f t="shared" si="0"/>
        <v>2.94492432246754</v>
      </c>
      <c r="H14" s="168">
        <v>844.24</v>
      </c>
      <c r="J14" s="146"/>
    </row>
    <row r="15" s="9" customFormat="1" ht="27" customHeight="1" spans="1:10">
      <c r="A15" s="262">
        <v>212</v>
      </c>
      <c r="B15" s="262" t="s">
        <v>57</v>
      </c>
      <c r="C15" s="263">
        <v>12794.43</v>
      </c>
      <c r="D15" s="263">
        <v>17338.2778</v>
      </c>
      <c r="E15" s="264">
        <v>8932.866915</v>
      </c>
      <c r="F15" s="265">
        <f t="shared" si="1"/>
        <v>0.515210738808211</v>
      </c>
      <c r="G15" s="266">
        <f t="shared" si="0"/>
        <v>1.13521186233068</v>
      </c>
      <c r="H15" s="168">
        <v>7868.898495</v>
      </c>
      <c r="J15" s="146"/>
    </row>
    <row r="16" s="9" customFormat="1" ht="27" customHeight="1" spans="1:10">
      <c r="A16" s="262">
        <v>213</v>
      </c>
      <c r="B16" s="262" t="s">
        <v>58</v>
      </c>
      <c r="C16" s="263">
        <v>22550.672562</v>
      </c>
      <c r="D16" s="263">
        <v>28049.720861</v>
      </c>
      <c r="E16" s="264">
        <v>22583.418551</v>
      </c>
      <c r="F16" s="265">
        <f t="shared" si="1"/>
        <v>0.805120972964822</v>
      </c>
      <c r="G16" s="266">
        <f t="shared" si="0"/>
        <v>0.933973783566761</v>
      </c>
      <c r="H16" s="168">
        <v>24179.92769</v>
      </c>
      <c r="J16" s="146"/>
    </row>
    <row r="17" s="9" customFormat="1" ht="27" customHeight="1" spans="1:10">
      <c r="A17" s="262">
        <v>214</v>
      </c>
      <c r="B17" s="262" t="s">
        <v>59</v>
      </c>
      <c r="C17" s="263"/>
      <c r="D17" s="263"/>
      <c r="E17" s="264"/>
      <c r="F17" s="265" t="s">
        <v>51</v>
      </c>
      <c r="G17" s="266" t="s">
        <v>51</v>
      </c>
      <c r="H17" s="168">
        <v>300</v>
      </c>
      <c r="J17" s="146"/>
    </row>
    <row r="18" s="9" customFormat="1" ht="27" customHeight="1" spans="1:10">
      <c r="A18" s="262">
        <v>220</v>
      </c>
      <c r="B18" s="262" t="s">
        <v>60</v>
      </c>
      <c r="C18" s="263">
        <v>384.497049</v>
      </c>
      <c r="D18" s="263">
        <v>384.497049</v>
      </c>
      <c r="E18" s="264">
        <v>383.06312</v>
      </c>
      <c r="F18" s="265">
        <v>0.996270637177244</v>
      </c>
      <c r="G18" s="266">
        <f>E18/H18</f>
        <v>1.5963734371558</v>
      </c>
      <c r="H18" s="168">
        <v>239.95834</v>
      </c>
      <c r="J18" s="146"/>
    </row>
    <row r="19" s="9" customFormat="1" ht="27" customHeight="1" spans="1:10">
      <c r="A19" s="262">
        <v>221</v>
      </c>
      <c r="B19" s="262" t="s">
        <v>61</v>
      </c>
      <c r="C19" s="263">
        <v>45.459875</v>
      </c>
      <c r="D19" s="263">
        <v>49.559875</v>
      </c>
      <c r="E19" s="264">
        <v>56.056175</v>
      </c>
      <c r="F19" s="265">
        <f>E19/D19</f>
        <v>1.13107983020538</v>
      </c>
      <c r="G19" s="266">
        <f>E19/H19</f>
        <v>0.0309667517251635</v>
      </c>
      <c r="H19" s="168">
        <v>1810.2052</v>
      </c>
      <c r="J19" s="146"/>
    </row>
    <row r="20" s="9" customFormat="1" ht="27" customHeight="1" spans="1:10">
      <c r="A20" s="262">
        <v>224</v>
      </c>
      <c r="B20" s="262" t="s">
        <v>62</v>
      </c>
      <c r="C20" s="263">
        <v>25</v>
      </c>
      <c r="D20" s="263">
        <v>25</v>
      </c>
      <c r="E20" s="264">
        <v>942.238894</v>
      </c>
      <c r="F20" s="265">
        <f>E20/D20</f>
        <v>37.68955576</v>
      </c>
      <c r="G20" s="266">
        <f>E20/H20</f>
        <v>19.0120842211461</v>
      </c>
      <c r="H20" s="168">
        <v>49.56</v>
      </c>
      <c r="J20" s="146"/>
    </row>
    <row r="21" s="146" customFormat="1" ht="27" customHeight="1" spans="1:8">
      <c r="A21" s="182" t="s">
        <v>63</v>
      </c>
      <c r="B21" s="182"/>
      <c r="C21" s="198">
        <v>5099</v>
      </c>
      <c r="D21" s="198">
        <v>5099</v>
      </c>
      <c r="E21" s="198">
        <v>6033.637448</v>
      </c>
      <c r="F21" s="260">
        <f>E21/D21</f>
        <v>1.18329818552657</v>
      </c>
      <c r="G21" s="260">
        <f>E21/H21</f>
        <v>1.18338156925159</v>
      </c>
      <c r="H21" s="168">
        <v>5098.640713</v>
      </c>
    </row>
    <row r="22" s="146" customFormat="1" ht="27" customHeight="1" spans="1:8">
      <c r="A22" s="268" t="s">
        <v>64</v>
      </c>
      <c r="B22" s="268"/>
      <c r="C22" s="198">
        <f>C5+C21</f>
        <v>62972</v>
      </c>
      <c r="D22" s="198">
        <f>D5+D21</f>
        <v>75803</v>
      </c>
      <c r="E22" s="198">
        <f>E5+E21</f>
        <v>63229.20349</v>
      </c>
      <c r="F22" s="269">
        <f>E22/D22</f>
        <v>0.834125344511431</v>
      </c>
      <c r="G22" s="260">
        <f>E22/H22</f>
        <v>0.997638698081177</v>
      </c>
      <c r="H22" s="88">
        <f>H21+H5</f>
        <v>63378.860114</v>
      </c>
    </row>
    <row r="23" s="9" customFormat="1" spans="1:10">
      <c r="A23" s="179"/>
      <c r="B23" s="130"/>
      <c r="C23" s="270"/>
      <c r="D23" s="130"/>
      <c r="E23" s="130"/>
      <c r="F23" s="151"/>
      <c r="G23" s="151"/>
      <c r="J23" s="146"/>
    </row>
    <row r="24" s="9" customFormat="1" spans="1:7">
      <c r="A24" s="179"/>
      <c r="B24" s="130"/>
      <c r="C24" s="130"/>
      <c r="D24" s="130"/>
      <c r="E24" s="130"/>
      <c r="F24" s="151"/>
      <c r="G24" s="151"/>
    </row>
    <row r="25" s="9" customFormat="1" spans="1:7">
      <c r="A25" s="179"/>
      <c r="B25" s="130"/>
      <c r="C25" s="130"/>
      <c r="D25" s="130"/>
      <c r="E25" s="130"/>
      <c r="F25" s="151"/>
      <c r="G25" s="151"/>
    </row>
    <row r="26" s="9" customFormat="1" spans="1:7">
      <c r="A26" s="179"/>
      <c r="B26" s="130"/>
      <c r="C26" s="130"/>
      <c r="D26" s="130"/>
      <c r="E26" s="130"/>
      <c r="F26" s="151"/>
      <c r="G26" s="151"/>
    </row>
    <row r="27" s="9" customFormat="1" spans="1:7">
      <c r="A27" s="179"/>
      <c r="B27" s="130"/>
      <c r="C27" s="130"/>
      <c r="D27" s="130"/>
      <c r="E27" s="130"/>
      <c r="F27" s="151"/>
      <c r="G27" s="151"/>
    </row>
    <row r="28" s="9" customFormat="1" spans="1:7">
      <c r="A28" s="179"/>
      <c r="B28" s="130"/>
      <c r="C28" s="130"/>
      <c r="D28" s="130"/>
      <c r="E28" s="130"/>
      <c r="F28" s="151"/>
      <c r="G28" s="151"/>
    </row>
    <row r="29" s="9" customFormat="1" spans="1:7">
      <c r="A29" s="179"/>
      <c r="B29" s="130"/>
      <c r="C29" s="130"/>
      <c r="D29" s="130"/>
      <c r="E29" s="130"/>
      <c r="F29" s="151"/>
      <c r="G29" s="151"/>
    </row>
    <row r="30" s="9" customFormat="1" spans="1:7">
      <c r="A30" s="179"/>
      <c r="B30" s="130"/>
      <c r="C30" s="130"/>
      <c r="D30" s="130"/>
      <c r="E30" s="130"/>
      <c r="F30" s="151"/>
      <c r="G30" s="151"/>
    </row>
    <row r="31" s="9" customFormat="1" spans="6:7">
      <c r="F31" s="188"/>
      <c r="G31" s="188"/>
    </row>
    <row r="32" s="9" customFormat="1" spans="6:7">
      <c r="F32" s="188"/>
      <c r="G32" s="188"/>
    </row>
    <row r="33" s="9" customFormat="1" spans="6:7">
      <c r="F33" s="188"/>
      <c r="G33" s="188"/>
    </row>
    <row r="34" s="9" customFormat="1" spans="6:7">
      <c r="F34" s="188"/>
      <c r="G34" s="188"/>
    </row>
    <row r="35" s="9" customFormat="1" spans="6:7">
      <c r="F35" s="188"/>
      <c r="G35" s="188"/>
    </row>
    <row r="36" s="9" customFormat="1" spans="6:7">
      <c r="F36" s="188"/>
      <c r="G36" s="188"/>
    </row>
    <row r="37" s="9" customFormat="1" spans="6:7">
      <c r="F37" s="188"/>
      <c r="G37" s="188"/>
    </row>
    <row r="38" s="9" customFormat="1" spans="6:7">
      <c r="F38" s="188"/>
      <c r="G38" s="188"/>
    </row>
    <row r="39" s="9" customFormat="1" spans="6:7">
      <c r="F39" s="188"/>
      <c r="G39" s="188"/>
    </row>
    <row r="40" s="9" customFormat="1" spans="6:7">
      <c r="F40" s="188"/>
      <c r="G40" s="188"/>
    </row>
    <row r="41" s="9" customFormat="1" spans="6:7">
      <c r="F41" s="188"/>
      <c r="G41" s="188"/>
    </row>
    <row r="42" s="9" customFormat="1" spans="6:7">
      <c r="F42" s="188"/>
      <c r="G42" s="188"/>
    </row>
    <row r="43" s="9" customFormat="1" spans="6:7">
      <c r="F43" s="188"/>
      <c r="G43" s="188"/>
    </row>
  </sheetData>
  <mergeCells count="11">
    <mergeCell ref="A1:G1"/>
    <mergeCell ref="F2:G2"/>
    <mergeCell ref="A3:B3"/>
    <mergeCell ref="A5:B5"/>
    <mergeCell ref="A21:B21"/>
    <mergeCell ref="A22:B22"/>
    <mergeCell ref="C3:C4"/>
    <mergeCell ref="D3:D4"/>
    <mergeCell ref="E3:E4"/>
    <mergeCell ref="F3:F4"/>
    <mergeCell ref="G3:G4"/>
  </mergeCells>
  <pageMargins left="0.699305555555556" right="0.699305555555556" top="0.75" bottom="0.75" header="0.3" footer="0.3"/>
  <pageSetup paperSize="9" scale="9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187"/>
  <sheetViews>
    <sheetView workbookViewId="0">
      <selection activeCell="L7" sqref="L7"/>
    </sheetView>
  </sheetViews>
  <sheetFormatPr defaultColWidth="9.95833333333333" defaultRowHeight="14.25" outlineLevelCol="7"/>
  <cols>
    <col min="1" max="1" width="9.375" style="213" customWidth="1"/>
    <col min="2" max="2" width="38.875" style="221" customWidth="1"/>
    <col min="3" max="5" width="11.75" style="222" customWidth="1"/>
    <col min="6" max="6" width="11.75" style="223" customWidth="1"/>
    <col min="7" max="7" width="11.75" style="224" customWidth="1"/>
    <col min="8" max="8" width="14.125" style="213" hidden="1" customWidth="1"/>
    <col min="9" max="250" width="9.95833333333333" style="213"/>
    <col min="251" max="16384" width="9.95833333333333" style="9"/>
  </cols>
  <sheetData>
    <row r="1" s="213" customFormat="1" ht="54" customHeight="1" spans="1:6">
      <c r="A1" s="225" t="s">
        <v>41</v>
      </c>
      <c r="F1" s="223"/>
    </row>
    <row r="2" s="213" customFormat="1" customHeight="1" spans="1:6">
      <c r="A2" s="226" t="s">
        <v>25</v>
      </c>
      <c r="F2" s="223"/>
    </row>
    <row r="3" s="214" customFormat="1" ht="18.75" customHeight="1" spans="1:7">
      <c r="A3" s="227" t="s">
        <v>42</v>
      </c>
      <c r="B3" s="227"/>
      <c r="C3" s="228" t="s">
        <v>27</v>
      </c>
      <c r="D3" s="229" t="s">
        <v>28</v>
      </c>
      <c r="E3" s="229" t="s">
        <v>29</v>
      </c>
      <c r="F3" s="230" t="s">
        <v>30</v>
      </c>
      <c r="G3" s="231" t="s">
        <v>43</v>
      </c>
    </row>
    <row r="4" s="214" customFormat="1" ht="32" customHeight="1" spans="1:7">
      <c r="A4" s="227" t="s">
        <v>44</v>
      </c>
      <c r="B4" s="227" t="s">
        <v>26</v>
      </c>
      <c r="C4" s="228"/>
      <c r="D4" s="232"/>
      <c r="E4" s="232"/>
      <c r="F4" s="233"/>
      <c r="G4" s="231"/>
    </row>
    <row r="5" s="215" customFormat="1" ht="36" customHeight="1" spans="1:8">
      <c r="A5" s="234"/>
      <c r="B5" s="235" t="s">
        <v>65</v>
      </c>
      <c r="C5" s="236">
        <v>57873</v>
      </c>
      <c r="D5" s="236">
        <v>70704</v>
      </c>
      <c r="E5" s="237">
        <f>E6+E38+E41+E55+E63+E101+E127+E130+E143+E177+E183+E35+E52+E169+E174</f>
        <v>57195.566042</v>
      </c>
      <c r="F5" s="238">
        <f>E5/D5</f>
        <v>0.808943851012673</v>
      </c>
      <c r="G5" s="239">
        <f>E5/H5</f>
        <v>0.981388996641605</v>
      </c>
      <c r="H5" s="237">
        <f>H6+H38+H41+H55+H63+H101+H127+H130+H143+H177+H183+H35+H52+H169+H174</f>
        <v>58280.219401</v>
      </c>
    </row>
    <row r="6" s="215" customFormat="1" ht="36" customHeight="1" spans="1:8">
      <c r="A6" s="240">
        <v>201</v>
      </c>
      <c r="B6" s="235" t="s">
        <v>47</v>
      </c>
      <c r="C6" s="237">
        <f>C7+C10+C14+C17+C26+C28+C31+C23+C19+C21</f>
        <v>9487.505368</v>
      </c>
      <c r="D6" s="237">
        <f>D7+D10+D14+D17+D26+D28+D31+D23+D19+D21</f>
        <v>9725.469652</v>
      </c>
      <c r="E6" s="237">
        <f>E7+E10+E14+E17+E26+E28+E31+E23+E19+E21+E33</f>
        <v>9837.906955</v>
      </c>
      <c r="F6" s="238">
        <f>E6/D6</f>
        <v>1.01156111807689</v>
      </c>
      <c r="G6" s="239">
        <f t="shared" ref="G6:G40" si="0">E6/H6</f>
        <v>0.976204000182267</v>
      </c>
      <c r="H6" s="215">
        <v>10077.71629</v>
      </c>
    </row>
    <row r="7" s="215" customFormat="1" ht="36" customHeight="1" spans="1:8">
      <c r="A7" s="240">
        <v>20101</v>
      </c>
      <c r="B7" s="235" t="s">
        <v>66</v>
      </c>
      <c r="C7" s="237">
        <f>SUM(C8:C9)</f>
        <v>36.9</v>
      </c>
      <c r="D7" s="237">
        <f>SUM(D8:D9)</f>
        <v>37.9</v>
      </c>
      <c r="E7" s="237">
        <f>SUM(E8:E9)</f>
        <v>31.9184</v>
      </c>
      <c r="F7" s="238">
        <f>E7/D7</f>
        <v>0.842174142480211</v>
      </c>
      <c r="G7" s="239">
        <f t="shared" si="0"/>
        <v>0.299373840231667</v>
      </c>
      <c r="H7" s="215">
        <v>106.617198</v>
      </c>
    </row>
    <row r="8" s="216" customFormat="1" ht="36" customHeight="1" spans="1:8">
      <c r="A8" s="241">
        <v>2010108</v>
      </c>
      <c r="B8" s="242" t="s">
        <v>67</v>
      </c>
      <c r="C8" s="243">
        <v>1.9</v>
      </c>
      <c r="D8" s="243">
        <v>1.9</v>
      </c>
      <c r="E8" s="243">
        <v>1.9</v>
      </c>
      <c r="F8" s="244">
        <f>E8/D8</f>
        <v>1</v>
      </c>
      <c r="G8" s="245">
        <f t="shared" si="0"/>
        <v>0.387755102040816</v>
      </c>
      <c r="H8" s="216">
        <v>4.9</v>
      </c>
    </row>
    <row r="9" s="217" customFormat="1" ht="36" customHeight="1" spans="1:8">
      <c r="A9" s="246">
        <v>2010199</v>
      </c>
      <c r="B9" s="242" t="s">
        <v>68</v>
      </c>
      <c r="C9" s="243">
        <v>35</v>
      </c>
      <c r="D9" s="243">
        <v>36</v>
      </c>
      <c r="E9" s="243">
        <v>30.0184</v>
      </c>
      <c r="F9" s="244">
        <f>E9/D9</f>
        <v>0.833844444444444</v>
      </c>
      <c r="G9" s="245">
        <f t="shared" si="0"/>
        <v>0.295116269325468</v>
      </c>
      <c r="H9" s="217">
        <v>101.717198</v>
      </c>
    </row>
    <row r="10" s="215" customFormat="1" ht="36" customHeight="1" spans="1:8">
      <c r="A10" s="240">
        <v>20103</v>
      </c>
      <c r="B10" s="235" t="s">
        <v>69</v>
      </c>
      <c r="C10" s="237">
        <f>SUM(C11:C13)</f>
        <v>6725.401968</v>
      </c>
      <c r="D10" s="237">
        <f>SUM(D11:D13)</f>
        <v>6725.401968</v>
      </c>
      <c r="E10" s="237">
        <f>SUM(E11:E13)</f>
        <v>6724.848005</v>
      </c>
      <c r="F10" s="238">
        <f t="shared" ref="F10:F16" si="1">E10/C10</f>
        <v>0.999917631243064</v>
      </c>
      <c r="G10" s="239">
        <f t="shared" si="0"/>
        <v>0.952689242268262</v>
      </c>
      <c r="H10" s="215">
        <v>7058.805439</v>
      </c>
    </row>
    <row r="11" s="217" customFormat="1" ht="36" customHeight="1" spans="1:8">
      <c r="A11" s="246">
        <v>2010301</v>
      </c>
      <c r="B11" s="242" t="s">
        <v>70</v>
      </c>
      <c r="C11" s="243">
        <v>3019.950712</v>
      </c>
      <c r="D11" s="243">
        <v>3019.950712</v>
      </c>
      <c r="E11" s="243">
        <v>2712.578131</v>
      </c>
      <c r="F11" s="244">
        <f t="shared" si="1"/>
        <v>0.898219338554556</v>
      </c>
      <c r="G11" s="245">
        <f t="shared" si="0"/>
        <v>1.06344891776129</v>
      </c>
      <c r="H11" s="217">
        <v>2550.736651</v>
      </c>
    </row>
    <row r="12" s="217" customFormat="1" ht="36" customHeight="1" spans="1:8">
      <c r="A12" s="241">
        <v>2010350</v>
      </c>
      <c r="B12" s="242" t="s">
        <v>71</v>
      </c>
      <c r="C12" s="243">
        <v>2705.451256</v>
      </c>
      <c r="D12" s="243">
        <v>2705.451256</v>
      </c>
      <c r="E12" s="243">
        <v>2915.343526</v>
      </c>
      <c r="F12" s="244">
        <f t="shared" si="1"/>
        <v>1.07758124251343</v>
      </c>
      <c r="G12" s="245">
        <f t="shared" si="0"/>
        <v>0.93466466117485</v>
      </c>
      <c r="H12" s="217">
        <v>3119.133147</v>
      </c>
    </row>
    <row r="13" s="217" customFormat="1" ht="36" customHeight="1" spans="1:8">
      <c r="A13" s="246">
        <v>2010399</v>
      </c>
      <c r="B13" s="242" t="s">
        <v>72</v>
      </c>
      <c r="C13" s="243">
        <v>1000</v>
      </c>
      <c r="D13" s="243">
        <v>1000</v>
      </c>
      <c r="E13" s="243">
        <v>1096.926348</v>
      </c>
      <c r="F13" s="244">
        <f t="shared" si="1"/>
        <v>1.096926348</v>
      </c>
      <c r="G13" s="245">
        <f t="shared" si="0"/>
        <v>0.789760386024971</v>
      </c>
      <c r="H13" s="217">
        <v>1388.935641</v>
      </c>
    </row>
    <row r="14" s="215" customFormat="1" ht="36" customHeight="1" spans="1:8">
      <c r="A14" s="240">
        <v>20105</v>
      </c>
      <c r="B14" s="235" t="s">
        <v>73</v>
      </c>
      <c r="C14" s="237">
        <f>SUM(C15:C16)</f>
        <v>114.0906</v>
      </c>
      <c r="D14" s="237">
        <f>SUM(D15:D16)</f>
        <v>114.0906</v>
      </c>
      <c r="E14" s="237">
        <f>SUM(E15:E16)</f>
        <v>110.1036</v>
      </c>
      <c r="F14" s="238">
        <f t="shared" si="1"/>
        <v>0.96505408859275</v>
      </c>
      <c r="G14" s="239">
        <f t="shared" si="0"/>
        <v>1.58253263058342</v>
      </c>
      <c r="H14" s="215">
        <v>69.5743</v>
      </c>
    </row>
    <row r="15" s="216" customFormat="1" ht="36" customHeight="1" spans="1:8">
      <c r="A15" s="241">
        <v>2010507</v>
      </c>
      <c r="B15" s="242" t="s">
        <v>74</v>
      </c>
      <c r="C15" s="243">
        <v>111.311</v>
      </c>
      <c r="D15" s="243">
        <v>111.311</v>
      </c>
      <c r="E15" s="243">
        <v>107.324</v>
      </c>
      <c r="F15" s="244">
        <f t="shared" si="1"/>
        <v>0.964181437593769</v>
      </c>
      <c r="G15" s="247">
        <f t="shared" si="0"/>
        <v>1.616934086629</v>
      </c>
      <c r="H15" s="216">
        <v>66.375</v>
      </c>
    </row>
    <row r="16" s="217" customFormat="1" ht="36" customHeight="1" spans="1:8">
      <c r="A16" s="241">
        <v>2010508</v>
      </c>
      <c r="B16" s="242" t="s">
        <v>75</v>
      </c>
      <c r="C16" s="243">
        <v>2.7796</v>
      </c>
      <c r="D16" s="243">
        <v>2.7796</v>
      </c>
      <c r="E16" s="243">
        <v>2.7796</v>
      </c>
      <c r="F16" s="244">
        <f t="shared" si="1"/>
        <v>1</v>
      </c>
      <c r="G16" s="247">
        <f t="shared" si="0"/>
        <v>0.868815053292908</v>
      </c>
      <c r="H16" s="217">
        <v>3.1993</v>
      </c>
    </row>
    <row r="17" s="215" customFormat="1" ht="36" customHeight="1" spans="1:7">
      <c r="A17" s="240">
        <v>20106</v>
      </c>
      <c r="B17" s="235" t="s">
        <v>76</v>
      </c>
      <c r="C17" s="237"/>
      <c r="D17" s="237"/>
      <c r="E17" s="237"/>
      <c r="F17" s="238" t="s">
        <v>51</v>
      </c>
      <c r="G17" s="248" t="s">
        <v>51</v>
      </c>
    </row>
    <row r="18" s="217" customFormat="1" ht="36" customHeight="1" spans="1:7">
      <c r="A18" s="246">
        <v>2010650</v>
      </c>
      <c r="B18" s="242" t="s">
        <v>71</v>
      </c>
      <c r="C18" s="243"/>
      <c r="D18" s="243"/>
      <c r="E18" s="243"/>
      <c r="F18" s="238" t="s">
        <v>51</v>
      </c>
      <c r="G18" s="248" t="s">
        <v>51</v>
      </c>
    </row>
    <row r="19" s="217" customFormat="1" ht="36" customHeight="1" spans="1:8">
      <c r="A19" s="234">
        <v>20111</v>
      </c>
      <c r="B19" s="235" t="s">
        <v>77</v>
      </c>
      <c r="C19" s="237">
        <f>C20</f>
        <v>20</v>
      </c>
      <c r="D19" s="237">
        <f>D20</f>
        <v>20</v>
      </c>
      <c r="E19" s="237">
        <f>E20</f>
        <v>4.6142</v>
      </c>
      <c r="F19" s="238">
        <f>E19/D19</f>
        <v>0.23071</v>
      </c>
      <c r="G19" s="239">
        <f t="shared" si="0"/>
        <v>0.369485977117526</v>
      </c>
      <c r="H19" s="217">
        <v>12.48816</v>
      </c>
    </row>
    <row r="20" s="217" customFormat="1" ht="36" customHeight="1" spans="1:8">
      <c r="A20" s="241">
        <v>2011199</v>
      </c>
      <c r="B20" s="242" t="s">
        <v>78</v>
      </c>
      <c r="C20" s="243">
        <v>20</v>
      </c>
      <c r="D20" s="243">
        <v>20</v>
      </c>
      <c r="E20" s="243">
        <v>4.6142</v>
      </c>
      <c r="F20" s="244">
        <f>E20/D20</f>
        <v>0.23071</v>
      </c>
      <c r="G20" s="239">
        <f t="shared" si="0"/>
        <v>0.369485977117526</v>
      </c>
      <c r="H20" s="217">
        <v>12.48816</v>
      </c>
    </row>
    <row r="21" s="215" customFormat="1" ht="36" customHeight="1" spans="1:8">
      <c r="A21" s="234">
        <v>20123</v>
      </c>
      <c r="B21" s="235" t="s">
        <v>79</v>
      </c>
      <c r="C21" s="237">
        <f>C22</f>
        <v>0</v>
      </c>
      <c r="D21" s="237">
        <f>D22</f>
        <v>0.078</v>
      </c>
      <c r="E21" s="237">
        <f>E22</f>
        <v>0.078</v>
      </c>
      <c r="F21" s="238">
        <f>E21/D21</f>
        <v>1</v>
      </c>
      <c r="G21" s="239">
        <f t="shared" si="0"/>
        <v>0.975</v>
      </c>
      <c r="H21" s="215">
        <v>0.08</v>
      </c>
    </row>
    <row r="22" s="217" customFormat="1" ht="36" customHeight="1" spans="1:8">
      <c r="A22" s="241">
        <v>2012304</v>
      </c>
      <c r="B22" s="242" t="s">
        <v>80</v>
      </c>
      <c r="C22" s="243">
        <v>0</v>
      </c>
      <c r="D22" s="243">
        <v>0.078</v>
      </c>
      <c r="E22" s="243">
        <v>0.078</v>
      </c>
      <c r="F22" s="244">
        <f>E22/D22</f>
        <v>1</v>
      </c>
      <c r="G22" s="239">
        <f t="shared" si="0"/>
        <v>0.975</v>
      </c>
      <c r="H22" s="217">
        <v>0.08</v>
      </c>
    </row>
    <row r="23" s="217" customFormat="1" ht="36" customHeight="1" spans="1:8">
      <c r="A23" s="234">
        <v>20129</v>
      </c>
      <c r="B23" s="235" t="s">
        <v>81</v>
      </c>
      <c r="C23" s="237">
        <f>C25</f>
        <v>7</v>
      </c>
      <c r="D23" s="237">
        <f>D25</f>
        <v>7</v>
      </c>
      <c r="E23" s="237">
        <f>E25+E24</f>
        <v>139.0494</v>
      </c>
      <c r="F23" s="238">
        <f>E23/D23</f>
        <v>19.8642</v>
      </c>
      <c r="G23" s="239">
        <f t="shared" si="0"/>
        <v>3.56267347450685</v>
      </c>
      <c r="H23" s="217">
        <v>39.02951</v>
      </c>
    </row>
    <row r="24" s="216" customFormat="1" ht="36" customHeight="1" spans="1:8">
      <c r="A24" s="241">
        <v>2012906</v>
      </c>
      <c r="B24" s="242" t="s">
        <v>82</v>
      </c>
      <c r="C24" s="243">
        <v>0</v>
      </c>
      <c r="D24" s="243">
        <v>0</v>
      </c>
      <c r="E24" s="243">
        <v>40.919</v>
      </c>
      <c r="F24" s="238" t="s">
        <v>51</v>
      </c>
      <c r="G24" s="248" t="s">
        <v>51</v>
      </c>
      <c r="H24" s="216">
        <v>18.9548</v>
      </c>
    </row>
    <row r="25" s="217" customFormat="1" ht="36" customHeight="1" spans="1:8">
      <c r="A25" s="241">
        <v>2012999</v>
      </c>
      <c r="B25" s="242" t="s">
        <v>83</v>
      </c>
      <c r="C25" s="243">
        <v>7</v>
      </c>
      <c r="D25" s="243">
        <v>7</v>
      </c>
      <c r="E25" s="243">
        <v>98.1304</v>
      </c>
      <c r="F25" s="244">
        <f>E25/D25</f>
        <v>14.0186285714286</v>
      </c>
      <c r="G25" s="245">
        <f t="shared" si="0"/>
        <v>4.88825990512441</v>
      </c>
      <c r="H25" s="217">
        <v>20.07471</v>
      </c>
    </row>
    <row r="26" s="215" customFormat="1" ht="36" customHeight="1" spans="1:7">
      <c r="A26" s="234">
        <v>20131</v>
      </c>
      <c r="B26" s="235" t="s">
        <v>84</v>
      </c>
      <c r="C26" s="237">
        <f>SUM(C27)</f>
        <v>0</v>
      </c>
      <c r="D26" s="237">
        <f>SUM(D27)</f>
        <v>0</v>
      </c>
      <c r="E26" s="237">
        <f>SUM(E27)</f>
        <v>0</v>
      </c>
      <c r="F26" s="238" t="s">
        <v>51</v>
      </c>
      <c r="G26" s="248" t="s">
        <v>51</v>
      </c>
    </row>
    <row r="27" s="217" customFormat="1" ht="36" customHeight="1" spans="1:7">
      <c r="A27" s="246">
        <v>2013101</v>
      </c>
      <c r="B27" s="242" t="s">
        <v>70</v>
      </c>
      <c r="C27" s="243"/>
      <c r="D27" s="243"/>
      <c r="E27" s="243"/>
      <c r="F27" s="238" t="s">
        <v>51</v>
      </c>
      <c r="G27" s="248" t="s">
        <v>51</v>
      </c>
    </row>
    <row r="28" s="215" customFormat="1" ht="36" customHeight="1" spans="1:8">
      <c r="A28" s="240">
        <v>20132</v>
      </c>
      <c r="B28" s="235" t="s">
        <v>85</v>
      </c>
      <c r="C28" s="237">
        <f>SUM(C29:C30)</f>
        <v>2477.2</v>
      </c>
      <c r="D28" s="237">
        <f>SUM(D29:D30)</f>
        <v>2714.086284</v>
      </c>
      <c r="E28" s="237">
        <f>SUM(E29:E30)</f>
        <v>2697.38255</v>
      </c>
      <c r="F28" s="238">
        <f>E28/D28</f>
        <v>0.993845540542144</v>
      </c>
      <c r="G28" s="239">
        <f t="shared" si="0"/>
        <v>1.01694853571061</v>
      </c>
      <c r="H28" s="215">
        <v>2652.427783</v>
      </c>
    </row>
    <row r="29" s="217" customFormat="1" ht="36" customHeight="1" spans="1:8">
      <c r="A29" s="246">
        <v>2013202</v>
      </c>
      <c r="B29" s="242" t="s">
        <v>86</v>
      </c>
      <c r="C29" s="243">
        <v>2477.2</v>
      </c>
      <c r="D29" s="243">
        <v>2714.086284</v>
      </c>
      <c r="E29" s="243">
        <v>2697.38255</v>
      </c>
      <c r="F29" s="244">
        <f>E29/D29</f>
        <v>0.993845540542144</v>
      </c>
      <c r="G29" s="245">
        <f t="shared" si="0"/>
        <v>1.01694853571061</v>
      </c>
      <c r="H29" s="217">
        <v>2652.427783</v>
      </c>
    </row>
    <row r="30" s="217" customFormat="1" ht="36" customHeight="1" spans="1:7">
      <c r="A30" s="246">
        <v>2013250</v>
      </c>
      <c r="B30" s="242" t="s">
        <v>71</v>
      </c>
      <c r="C30" s="243"/>
      <c r="D30" s="243"/>
      <c r="E30" s="243"/>
      <c r="F30" s="238" t="s">
        <v>51</v>
      </c>
      <c r="G30" s="248" t="s">
        <v>51</v>
      </c>
    </row>
    <row r="31" s="215" customFormat="1" ht="36" customHeight="1" spans="1:8">
      <c r="A31" s="240">
        <v>20136</v>
      </c>
      <c r="B31" s="235" t="s">
        <v>87</v>
      </c>
      <c r="C31" s="237">
        <f>SUM(C32)</f>
        <v>106.9128</v>
      </c>
      <c r="D31" s="237">
        <f>SUM(D32)</f>
        <v>106.9128</v>
      </c>
      <c r="E31" s="237">
        <f>SUM(E32)</f>
        <v>106.9128</v>
      </c>
      <c r="F31" s="238">
        <f>E31/D31</f>
        <v>1</v>
      </c>
      <c r="G31" s="239">
        <f t="shared" si="0"/>
        <v>0.770854377878191</v>
      </c>
      <c r="H31" s="215">
        <v>138.6939</v>
      </c>
    </row>
    <row r="32" s="217" customFormat="1" ht="36" customHeight="1" spans="1:8">
      <c r="A32" s="246">
        <v>2013602</v>
      </c>
      <c r="B32" s="242" t="s">
        <v>86</v>
      </c>
      <c r="C32" s="243">
        <v>106.9128</v>
      </c>
      <c r="D32" s="243">
        <v>106.9128</v>
      </c>
      <c r="E32" s="243">
        <v>106.9128</v>
      </c>
      <c r="F32" s="244">
        <f>E32/D32</f>
        <v>1</v>
      </c>
      <c r="G32" s="245">
        <f t="shared" si="0"/>
        <v>0.770854377878191</v>
      </c>
      <c r="H32" s="217">
        <v>138.6939</v>
      </c>
    </row>
    <row r="33" s="215" customFormat="1" ht="36" customHeight="1" spans="1:7">
      <c r="A33" s="240">
        <v>20139</v>
      </c>
      <c r="B33" s="235" t="s">
        <v>88</v>
      </c>
      <c r="C33" s="237">
        <f>SUM(C34)</f>
        <v>0</v>
      </c>
      <c r="D33" s="237">
        <f>SUM(D34)</f>
        <v>0</v>
      </c>
      <c r="E33" s="237">
        <f>SUM(E34)</f>
        <v>23</v>
      </c>
      <c r="F33" s="238" t="s">
        <v>51</v>
      </c>
      <c r="G33" s="238" t="s">
        <v>51</v>
      </c>
    </row>
    <row r="34" s="217" customFormat="1" ht="36" customHeight="1" spans="1:7">
      <c r="A34" s="246">
        <v>2013902</v>
      </c>
      <c r="B34" s="242" t="s">
        <v>86</v>
      </c>
      <c r="C34" s="243">
        <v>0</v>
      </c>
      <c r="D34" s="243">
        <v>0</v>
      </c>
      <c r="E34" s="243">
        <v>23</v>
      </c>
      <c r="F34" s="238" t="s">
        <v>51</v>
      </c>
      <c r="G34" s="238" t="s">
        <v>51</v>
      </c>
    </row>
    <row r="35" s="215" customFormat="1" ht="36" customHeight="1" spans="1:8">
      <c r="A35" s="234">
        <v>203</v>
      </c>
      <c r="B35" s="235" t="s">
        <v>48</v>
      </c>
      <c r="C35" s="237">
        <f t="shared" ref="C35:C39" si="2">C36</f>
        <v>34</v>
      </c>
      <c r="D35" s="237">
        <f t="shared" ref="D35:D39" si="3">D36</f>
        <v>34</v>
      </c>
      <c r="E35" s="237">
        <f>E36</f>
        <v>34.9774</v>
      </c>
      <c r="F35" s="238">
        <f t="shared" ref="F35:F40" si="4">E35/D35</f>
        <v>1.02874705882353</v>
      </c>
      <c r="G35" s="239">
        <f t="shared" si="0"/>
        <v>1.17571724755494</v>
      </c>
      <c r="H35" s="215">
        <v>29.74984</v>
      </c>
    </row>
    <row r="36" s="215" customFormat="1" ht="36" customHeight="1" spans="1:8">
      <c r="A36" s="234">
        <v>20306</v>
      </c>
      <c r="B36" s="235" t="s">
        <v>89</v>
      </c>
      <c r="C36" s="237">
        <f t="shared" si="2"/>
        <v>34</v>
      </c>
      <c r="D36" s="237">
        <f t="shared" si="3"/>
        <v>34</v>
      </c>
      <c r="E36" s="237">
        <f>E37</f>
        <v>34.9774</v>
      </c>
      <c r="F36" s="238">
        <f t="shared" si="4"/>
        <v>1.02874705882353</v>
      </c>
      <c r="G36" s="239">
        <f t="shared" si="0"/>
        <v>1.17571724755494</v>
      </c>
      <c r="H36" s="215">
        <v>29.74984</v>
      </c>
    </row>
    <row r="37" s="217" customFormat="1" ht="36" customHeight="1" spans="1:8">
      <c r="A37" s="241">
        <v>2030601</v>
      </c>
      <c r="B37" s="242" t="s">
        <v>90</v>
      </c>
      <c r="C37" s="243">
        <v>34</v>
      </c>
      <c r="D37" s="243">
        <v>34</v>
      </c>
      <c r="E37" s="243">
        <v>34.9774</v>
      </c>
      <c r="F37" s="244">
        <f t="shared" si="4"/>
        <v>1.02874705882353</v>
      </c>
      <c r="G37" s="245">
        <f t="shared" si="0"/>
        <v>1.17571724755494</v>
      </c>
      <c r="H37" s="217">
        <v>29.74984</v>
      </c>
    </row>
    <row r="38" s="215" customFormat="1" ht="36" customHeight="1" spans="1:8">
      <c r="A38" s="240">
        <v>204</v>
      </c>
      <c r="B38" s="235" t="s">
        <v>49</v>
      </c>
      <c r="C38" s="237">
        <f t="shared" si="2"/>
        <v>20</v>
      </c>
      <c r="D38" s="237">
        <f t="shared" si="3"/>
        <v>20</v>
      </c>
      <c r="E38" s="237">
        <f>E39</f>
        <v>27.6136</v>
      </c>
      <c r="F38" s="238">
        <f t="shared" si="4"/>
        <v>1.38068</v>
      </c>
      <c r="G38" s="239">
        <f t="shared" si="0"/>
        <v>0.846393869731801</v>
      </c>
      <c r="H38" s="249">
        <v>32.625</v>
      </c>
    </row>
    <row r="39" s="215" customFormat="1" ht="36" customHeight="1" spans="1:8">
      <c r="A39" s="240">
        <v>20406</v>
      </c>
      <c r="B39" s="235" t="s">
        <v>91</v>
      </c>
      <c r="C39" s="237">
        <f t="shared" si="2"/>
        <v>20</v>
      </c>
      <c r="D39" s="237">
        <f t="shared" si="3"/>
        <v>20</v>
      </c>
      <c r="E39" s="237">
        <f>E40</f>
        <v>27.6136</v>
      </c>
      <c r="F39" s="238">
        <f t="shared" si="4"/>
        <v>1.38068</v>
      </c>
      <c r="G39" s="239">
        <f t="shared" si="0"/>
        <v>0.846393869731801</v>
      </c>
      <c r="H39" s="249">
        <v>32.625</v>
      </c>
    </row>
    <row r="40" s="217" customFormat="1" ht="36" customHeight="1" spans="1:8">
      <c r="A40" s="246">
        <v>2040604</v>
      </c>
      <c r="B40" s="242" t="s">
        <v>92</v>
      </c>
      <c r="C40" s="243">
        <v>20</v>
      </c>
      <c r="D40" s="243">
        <v>20</v>
      </c>
      <c r="E40" s="243">
        <v>27.6136</v>
      </c>
      <c r="F40" s="244">
        <f t="shared" si="4"/>
        <v>1.38068</v>
      </c>
      <c r="G40" s="245">
        <f t="shared" si="0"/>
        <v>0.846393869731801</v>
      </c>
      <c r="H40" s="250">
        <v>32.625</v>
      </c>
    </row>
    <row r="41" s="215" customFormat="1" ht="36" customHeight="1" spans="1:8">
      <c r="A41" s="240">
        <v>205</v>
      </c>
      <c r="B41" s="235" t="s">
        <v>50</v>
      </c>
      <c r="C41" s="237">
        <f>C42+C46+C48+C50</f>
        <v>2.5</v>
      </c>
      <c r="D41" s="237">
        <f>D42+D46+D48+D50</f>
        <v>2.5</v>
      </c>
      <c r="E41" s="237">
        <f>E42+E46+E48+E50</f>
        <v>0</v>
      </c>
      <c r="F41" s="238" t="s">
        <v>51</v>
      </c>
      <c r="G41" s="248" t="s">
        <v>51</v>
      </c>
      <c r="H41" s="215">
        <v>511.99</v>
      </c>
    </row>
    <row r="42" s="215" customFormat="1" ht="36" customHeight="1" spans="1:8">
      <c r="A42" s="251">
        <v>20599</v>
      </c>
      <c r="B42" s="252" t="s">
        <v>93</v>
      </c>
      <c r="C42" s="237"/>
      <c r="D42" s="237"/>
      <c r="E42" s="237"/>
      <c r="F42" s="238" t="s">
        <v>51</v>
      </c>
      <c r="G42" s="248" t="s">
        <v>51</v>
      </c>
      <c r="H42" s="215">
        <v>439</v>
      </c>
    </row>
    <row r="43" s="217" customFormat="1" ht="36" customHeight="1" spans="1:8">
      <c r="A43" s="246">
        <v>2050201</v>
      </c>
      <c r="B43" s="242" t="s">
        <v>94</v>
      </c>
      <c r="C43" s="243"/>
      <c r="D43" s="243"/>
      <c r="E43" s="243"/>
      <c r="F43" s="238" t="s">
        <v>51</v>
      </c>
      <c r="G43" s="248" t="s">
        <v>51</v>
      </c>
      <c r="H43" s="217">
        <v>439</v>
      </c>
    </row>
    <row r="44" s="217" customFormat="1" ht="36" customHeight="1" spans="1:7">
      <c r="A44" s="246">
        <v>2050202</v>
      </c>
      <c r="B44" s="242" t="s">
        <v>95</v>
      </c>
      <c r="C44" s="243"/>
      <c r="D44" s="243"/>
      <c r="E44" s="243"/>
      <c r="F44" s="238" t="s">
        <v>51</v>
      </c>
      <c r="G44" s="248" t="s">
        <v>51</v>
      </c>
    </row>
    <row r="45" s="217" customFormat="1" ht="36" customHeight="1" spans="1:7">
      <c r="A45" s="246">
        <v>2050203</v>
      </c>
      <c r="B45" s="242" t="s">
        <v>96</v>
      </c>
      <c r="C45" s="243"/>
      <c r="D45" s="243"/>
      <c r="E45" s="243"/>
      <c r="F45" s="238" t="s">
        <v>51</v>
      </c>
      <c r="G45" s="248" t="s">
        <v>51</v>
      </c>
    </row>
    <row r="46" s="215" customFormat="1" ht="36" customHeight="1" spans="1:7">
      <c r="A46" s="240">
        <v>20504</v>
      </c>
      <c r="B46" s="235" t="s">
        <v>97</v>
      </c>
      <c r="C46" s="237"/>
      <c r="D46" s="237"/>
      <c r="E46" s="237"/>
      <c r="F46" s="238" t="s">
        <v>51</v>
      </c>
      <c r="G46" s="248" t="s">
        <v>51</v>
      </c>
    </row>
    <row r="47" s="217" customFormat="1" ht="36" customHeight="1" spans="1:7">
      <c r="A47" s="246">
        <v>2050401</v>
      </c>
      <c r="B47" s="242" t="s">
        <v>98</v>
      </c>
      <c r="C47" s="243"/>
      <c r="D47" s="243"/>
      <c r="E47" s="243"/>
      <c r="F47" s="238" t="s">
        <v>51</v>
      </c>
      <c r="G47" s="248" t="s">
        <v>51</v>
      </c>
    </row>
    <row r="48" s="215" customFormat="1" ht="36" customHeight="1" spans="1:7">
      <c r="A48" s="240">
        <v>20509</v>
      </c>
      <c r="B48" s="235" t="s">
        <v>99</v>
      </c>
      <c r="C48" s="237"/>
      <c r="D48" s="237"/>
      <c r="E48" s="237"/>
      <c r="F48" s="238" t="s">
        <v>51</v>
      </c>
      <c r="G48" s="248" t="s">
        <v>51</v>
      </c>
    </row>
    <row r="49" s="217" customFormat="1" ht="36" customHeight="1" spans="1:7">
      <c r="A49" s="246">
        <v>2050999</v>
      </c>
      <c r="B49" s="242" t="s">
        <v>100</v>
      </c>
      <c r="C49" s="243"/>
      <c r="D49" s="243"/>
      <c r="E49" s="243"/>
      <c r="F49" s="238" t="s">
        <v>51</v>
      </c>
      <c r="G49" s="248" t="s">
        <v>51</v>
      </c>
    </row>
    <row r="50" s="215" customFormat="1" ht="36" customHeight="1" spans="1:8">
      <c r="A50" s="240">
        <v>20599</v>
      </c>
      <c r="B50" s="235" t="s">
        <v>101</v>
      </c>
      <c r="C50" s="237">
        <f>C51</f>
        <v>2.5</v>
      </c>
      <c r="D50" s="237">
        <f>D51</f>
        <v>2.5</v>
      </c>
      <c r="E50" s="237">
        <f>E51</f>
        <v>0</v>
      </c>
      <c r="F50" s="238" t="s">
        <v>51</v>
      </c>
      <c r="G50" s="248" t="s">
        <v>51</v>
      </c>
      <c r="H50" s="215">
        <v>72.99</v>
      </c>
    </row>
    <row r="51" s="217" customFormat="1" ht="36" customHeight="1" spans="1:8">
      <c r="A51" s="246">
        <v>2059999</v>
      </c>
      <c r="B51" s="242" t="s">
        <v>102</v>
      </c>
      <c r="C51" s="243">
        <v>2.5</v>
      </c>
      <c r="D51" s="243">
        <v>2.5</v>
      </c>
      <c r="E51" s="243">
        <v>0</v>
      </c>
      <c r="F51" s="238" t="s">
        <v>51</v>
      </c>
      <c r="G51" s="248" t="s">
        <v>51</v>
      </c>
      <c r="H51" s="217">
        <v>72.99</v>
      </c>
    </row>
    <row r="52" s="215" customFormat="1" ht="36" customHeight="1" spans="1:7">
      <c r="A52" s="240">
        <v>206</v>
      </c>
      <c r="B52" s="235" t="s">
        <v>52</v>
      </c>
      <c r="C52" s="237">
        <f t="shared" ref="C52:C55" si="5">C53</f>
        <v>1</v>
      </c>
      <c r="D52" s="237">
        <f t="shared" ref="D52:D55" si="6">D53</f>
        <v>1</v>
      </c>
      <c r="E52" s="237">
        <f>E53</f>
        <v>0</v>
      </c>
      <c r="F52" s="238" t="s">
        <v>51</v>
      </c>
      <c r="G52" s="248" t="s">
        <v>51</v>
      </c>
    </row>
    <row r="53" s="215" customFormat="1" ht="36" customHeight="1" spans="1:7">
      <c r="A53" s="240">
        <v>20601</v>
      </c>
      <c r="B53" s="235" t="s">
        <v>103</v>
      </c>
      <c r="C53" s="237">
        <f t="shared" si="5"/>
        <v>1</v>
      </c>
      <c r="D53" s="237">
        <f t="shared" si="6"/>
        <v>1</v>
      </c>
      <c r="E53" s="237">
        <f>E54</f>
        <v>0</v>
      </c>
      <c r="F53" s="238" t="s">
        <v>51</v>
      </c>
      <c r="G53" s="248" t="s">
        <v>51</v>
      </c>
    </row>
    <row r="54" s="217" customFormat="1" ht="36" customHeight="1" spans="1:7">
      <c r="A54" s="246">
        <v>2060199</v>
      </c>
      <c r="B54" s="242" t="s">
        <v>104</v>
      </c>
      <c r="C54" s="243">
        <v>1</v>
      </c>
      <c r="D54" s="243">
        <v>1</v>
      </c>
      <c r="E54" s="243">
        <v>0</v>
      </c>
      <c r="F54" s="238" t="s">
        <v>51</v>
      </c>
      <c r="G54" s="248" t="s">
        <v>51</v>
      </c>
    </row>
    <row r="55" s="217" customFormat="1" ht="36" customHeight="1" spans="1:8">
      <c r="A55" s="240">
        <v>207</v>
      </c>
      <c r="B55" s="235" t="s">
        <v>53</v>
      </c>
      <c r="C55" s="237">
        <f t="shared" si="5"/>
        <v>204.607758</v>
      </c>
      <c r="D55" s="237">
        <f>D56</f>
        <v>204.607758</v>
      </c>
      <c r="E55" s="237">
        <f>E56+E61</f>
        <v>230.043211</v>
      </c>
      <c r="F55" s="238">
        <f>E55/D55</f>
        <v>1.12431323840614</v>
      </c>
      <c r="G55" s="239">
        <f>E55/H55</f>
        <v>0.368294134084583</v>
      </c>
      <c r="H55" s="217">
        <v>624.618178</v>
      </c>
    </row>
    <row r="56" s="215" customFormat="1" ht="36" customHeight="1" spans="1:8">
      <c r="A56" s="240">
        <v>20701</v>
      </c>
      <c r="B56" s="235" t="s">
        <v>105</v>
      </c>
      <c r="C56" s="237">
        <f>SUM(C57:C60)</f>
        <v>204.607758</v>
      </c>
      <c r="D56" s="237">
        <f>SUM(D57:D60)</f>
        <v>204.607758</v>
      </c>
      <c r="E56" s="237">
        <f>SUM(E57:E60)</f>
        <v>230.043211</v>
      </c>
      <c r="F56" s="238">
        <f>E56/D56</f>
        <v>1.12431323840614</v>
      </c>
      <c r="G56" s="239">
        <f>E56/H56</f>
        <v>0.370071563447747</v>
      </c>
      <c r="H56" s="215">
        <v>621.618178</v>
      </c>
    </row>
    <row r="57" s="217" customFormat="1" ht="36" customHeight="1" spans="1:7">
      <c r="A57" s="241">
        <v>2070104</v>
      </c>
      <c r="B57" s="242" t="s">
        <v>106</v>
      </c>
      <c r="C57" s="243"/>
      <c r="D57" s="243"/>
      <c r="E57" s="243"/>
      <c r="F57" s="238" t="s">
        <v>51</v>
      </c>
      <c r="G57" s="248" t="s">
        <v>51</v>
      </c>
    </row>
    <row r="58" s="217" customFormat="1" ht="36" customHeight="1" spans="1:7">
      <c r="A58" s="246">
        <v>2070109</v>
      </c>
      <c r="B58" s="242" t="s">
        <v>107</v>
      </c>
      <c r="C58" s="243"/>
      <c r="D58" s="243"/>
      <c r="E58" s="243"/>
      <c r="F58" s="238" t="s">
        <v>51</v>
      </c>
      <c r="G58" s="248" t="s">
        <v>51</v>
      </c>
    </row>
    <row r="59" s="217" customFormat="1" ht="36" customHeight="1" spans="1:8">
      <c r="A59" s="241">
        <v>2070113</v>
      </c>
      <c r="B59" s="242" t="s">
        <v>108</v>
      </c>
      <c r="C59" s="243">
        <v>18</v>
      </c>
      <c r="D59" s="243">
        <v>18</v>
      </c>
      <c r="E59" s="243">
        <v>0</v>
      </c>
      <c r="F59" s="238" t="s">
        <v>51</v>
      </c>
      <c r="G59" s="248" t="s">
        <v>51</v>
      </c>
      <c r="H59" s="217">
        <v>95.5</v>
      </c>
    </row>
    <row r="60" s="217" customFormat="1" ht="36" customHeight="1" spans="1:8">
      <c r="A60" s="246">
        <v>2070199</v>
      </c>
      <c r="B60" s="242" t="s">
        <v>109</v>
      </c>
      <c r="C60" s="243">
        <v>186.607758</v>
      </c>
      <c r="D60" s="243">
        <v>186.607758</v>
      </c>
      <c r="E60" s="243">
        <v>230.043211</v>
      </c>
      <c r="F60" s="244">
        <f>E60/D60</f>
        <v>1.23276338275282</v>
      </c>
      <c r="G60" s="245">
        <f>E60/H60</f>
        <v>0.437246270171642</v>
      </c>
      <c r="H60" s="217">
        <v>526.118178</v>
      </c>
    </row>
    <row r="61" s="218" customFormat="1" ht="36" customHeight="1" spans="1:8">
      <c r="A61" s="234">
        <v>20702</v>
      </c>
      <c r="B61" s="235" t="s">
        <v>110</v>
      </c>
      <c r="C61" s="237"/>
      <c r="D61" s="237"/>
      <c r="E61" s="237"/>
      <c r="F61" s="238" t="s">
        <v>51</v>
      </c>
      <c r="G61" s="248" t="s">
        <v>51</v>
      </c>
      <c r="H61" s="218">
        <v>3</v>
      </c>
    </row>
    <row r="62" s="216" customFormat="1" ht="36" customHeight="1" spans="1:8">
      <c r="A62" s="241">
        <v>2070204</v>
      </c>
      <c r="B62" s="242" t="s">
        <v>111</v>
      </c>
      <c r="C62" s="243"/>
      <c r="D62" s="243"/>
      <c r="E62" s="243"/>
      <c r="F62" s="238" t="s">
        <v>51</v>
      </c>
      <c r="G62" s="248" t="s">
        <v>51</v>
      </c>
      <c r="H62" s="216">
        <v>3</v>
      </c>
    </row>
    <row r="63" s="215" customFormat="1" ht="36" customHeight="1" spans="1:8">
      <c r="A63" s="240">
        <v>208</v>
      </c>
      <c r="B63" s="235" t="s">
        <v>54</v>
      </c>
      <c r="C63" s="237">
        <f>C64+C67+C70+C77+C81+C88+C91+C95+C99+C86+C97</f>
        <v>6526.571472</v>
      </c>
      <c r="D63" s="237">
        <f>D64+D67+D70+D77+D81+D88+D91+D95+D99+D86+D97</f>
        <v>6838.141472</v>
      </c>
      <c r="E63" s="237">
        <f>E64+E67+E70+E77+E81+E88+E91+E95+E99+E86+E97</f>
        <v>6277.027638</v>
      </c>
      <c r="F63" s="238">
        <f>E63/D63</f>
        <v>0.917943517796819</v>
      </c>
      <c r="G63" s="239">
        <f>E63/H63</f>
        <v>1.28219348914503</v>
      </c>
      <c r="H63" s="215">
        <v>4895.538537</v>
      </c>
    </row>
    <row r="64" s="215" customFormat="1" ht="36" customHeight="1" spans="1:8">
      <c r="A64" s="240">
        <v>20801</v>
      </c>
      <c r="B64" s="235" t="s">
        <v>112</v>
      </c>
      <c r="C64" s="237">
        <f>SUM(C65:C66)</f>
        <v>5.5</v>
      </c>
      <c r="D64" s="237">
        <f>SUM(D65:D66)</f>
        <v>5.5</v>
      </c>
      <c r="E64" s="237">
        <f>SUM(E65:E66)</f>
        <v>2.508906</v>
      </c>
      <c r="F64" s="238">
        <f>E64/D64</f>
        <v>0.456164727272727</v>
      </c>
      <c r="G64" s="239">
        <f>E64/H64</f>
        <v>0.0552166746960163</v>
      </c>
      <c r="H64" s="215">
        <v>45.43747</v>
      </c>
    </row>
    <row r="65" s="217" customFormat="1" ht="36" customHeight="1" spans="1:7">
      <c r="A65" s="241">
        <v>2080109</v>
      </c>
      <c r="B65" s="242" t="s">
        <v>113</v>
      </c>
      <c r="C65" s="243"/>
      <c r="D65" s="243"/>
      <c r="E65" s="243"/>
      <c r="F65" s="238" t="s">
        <v>51</v>
      </c>
      <c r="G65" s="248" t="s">
        <v>51</v>
      </c>
    </row>
    <row r="66" s="217" customFormat="1" ht="36" customHeight="1" spans="1:8">
      <c r="A66" s="246">
        <v>2080199</v>
      </c>
      <c r="B66" s="242" t="s">
        <v>114</v>
      </c>
      <c r="C66" s="243">
        <v>5.5</v>
      </c>
      <c r="D66" s="243">
        <v>5.5</v>
      </c>
      <c r="E66" s="243">
        <f>VLOOKUP(A66,[2]Sheet2!$D:$E,2,FALSE)</f>
        <v>2.508906</v>
      </c>
      <c r="F66" s="244">
        <f t="shared" ref="F66:F72" si="7">E66/D66</f>
        <v>0.456164727272727</v>
      </c>
      <c r="G66" s="245">
        <f t="shared" ref="G66:G72" si="8">E66/H66</f>
        <v>0.0552166746960163</v>
      </c>
      <c r="H66" s="217">
        <v>45.43747</v>
      </c>
    </row>
    <row r="67" s="215" customFormat="1" ht="36" customHeight="1" spans="1:8">
      <c r="A67" s="240">
        <v>20802</v>
      </c>
      <c r="B67" s="235" t="s">
        <v>115</v>
      </c>
      <c r="C67" s="237">
        <f>SUM(C68:C69)</f>
        <v>2473</v>
      </c>
      <c r="D67" s="237">
        <f>SUM(D68:D69)</f>
        <v>2492.99</v>
      </c>
      <c r="E67" s="237">
        <f>SUM(E68:E69)</f>
        <v>2535.364432</v>
      </c>
      <c r="F67" s="238">
        <f t="shared" si="7"/>
        <v>1.01699743360383</v>
      </c>
      <c r="G67" s="239">
        <f t="shared" si="8"/>
        <v>1.33121341160472</v>
      </c>
      <c r="H67" s="215">
        <v>1904.551449</v>
      </c>
    </row>
    <row r="68" s="217" customFormat="1" ht="36" customHeight="1" spans="1:8">
      <c r="A68" s="241">
        <v>2080208</v>
      </c>
      <c r="B68" s="242" t="s">
        <v>116</v>
      </c>
      <c r="C68" s="243">
        <v>2420.5</v>
      </c>
      <c r="D68" s="243">
        <v>2420.5</v>
      </c>
      <c r="E68" s="243">
        <v>2445.275832</v>
      </c>
      <c r="F68" s="244">
        <f t="shared" si="7"/>
        <v>1.01023583226606</v>
      </c>
      <c r="G68" s="245">
        <f t="shared" si="8"/>
        <v>1.5364631212762</v>
      </c>
      <c r="H68" s="217">
        <v>1591.496599</v>
      </c>
    </row>
    <row r="69" s="217" customFormat="1" ht="36" customHeight="1" spans="1:8">
      <c r="A69" s="246">
        <v>2080299</v>
      </c>
      <c r="B69" s="242" t="s">
        <v>117</v>
      </c>
      <c r="C69" s="243">
        <v>52.5</v>
      </c>
      <c r="D69" s="243">
        <v>72.49</v>
      </c>
      <c r="E69" s="243">
        <v>90.0886</v>
      </c>
      <c r="F69" s="244">
        <f t="shared" si="7"/>
        <v>1.24277279624776</v>
      </c>
      <c r="G69" s="245">
        <f t="shared" si="8"/>
        <v>0.287772574039342</v>
      </c>
      <c r="H69" s="217">
        <v>313.05485</v>
      </c>
    </row>
    <row r="70" s="215" customFormat="1" ht="36" customHeight="1" spans="1:8">
      <c r="A70" s="240">
        <v>20805</v>
      </c>
      <c r="B70" s="235" t="s">
        <v>118</v>
      </c>
      <c r="C70" s="237">
        <f>SUM(C71:C76)</f>
        <v>1773.303872</v>
      </c>
      <c r="D70" s="237">
        <f>SUM(D71:D76)</f>
        <v>1773.303872</v>
      </c>
      <c r="E70" s="237">
        <f>SUM(E71:E76)</f>
        <v>1486.784048</v>
      </c>
      <c r="F70" s="238">
        <f t="shared" si="7"/>
        <v>0.838425986361349</v>
      </c>
      <c r="G70" s="239">
        <f t="shared" si="8"/>
        <v>1.01102374509534</v>
      </c>
      <c r="H70" s="215">
        <v>1470.572828</v>
      </c>
    </row>
    <row r="71" s="217" customFormat="1" ht="36" customHeight="1" spans="1:8">
      <c r="A71" s="246">
        <v>2080501</v>
      </c>
      <c r="B71" s="242" t="s">
        <v>119</v>
      </c>
      <c r="C71" s="243">
        <v>290.9792</v>
      </c>
      <c r="D71" s="243">
        <v>290.9792</v>
      </c>
      <c r="E71" s="243">
        <v>243.843484</v>
      </c>
      <c r="F71" s="244">
        <f t="shared" si="7"/>
        <v>0.838010015836184</v>
      </c>
      <c r="G71" s="245">
        <f t="shared" si="8"/>
        <v>2.68850624872517</v>
      </c>
      <c r="H71" s="217">
        <v>90.6985</v>
      </c>
    </row>
    <row r="72" s="217" customFormat="1" ht="36" customHeight="1" spans="1:8">
      <c r="A72" s="246">
        <v>2080502</v>
      </c>
      <c r="B72" s="242" t="s">
        <v>120</v>
      </c>
      <c r="C72" s="243">
        <v>53.253</v>
      </c>
      <c r="D72" s="243">
        <v>53.253</v>
      </c>
      <c r="E72" s="243">
        <v>68.9562</v>
      </c>
      <c r="F72" s="244">
        <f t="shared" si="7"/>
        <v>1.29487916173737</v>
      </c>
      <c r="G72" s="245">
        <f t="shared" si="8"/>
        <v>0.248850680281069</v>
      </c>
      <c r="H72" s="217">
        <v>277.0987</v>
      </c>
    </row>
    <row r="73" s="215" customFormat="1" ht="36" customHeight="1" spans="1:7">
      <c r="A73" s="246">
        <v>2080503</v>
      </c>
      <c r="B73" s="242" t="s">
        <v>121</v>
      </c>
      <c r="C73" s="243">
        <v>2</v>
      </c>
      <c r="D73" s="243">
        <v>2</v>
      </c>
      <c r="E73" s="243">
        <v>0</v>
      </c>
      <c r="F73" s="238" t="s">
        <v>51</v>
      </c>
      <c r="G73" s="248" t="s">
        <v>51</v>
      </c>
    </row>
    <row r="74" s="217" customFormat="1" ht="36" customHeight="1" spans="1:8">
      <c r="A74" s="246">
        <v>2080505</v>
      </c>
      <c r="B74" s="242" t="s">
        <v>122</v>
      </c>
      <c r="C74" s="243">
        <v>934.714436</v>
      </c>
      <c r="D74" s="243">
        <v>934.714436</v>
      </c>
      <c r="E74" s="243">
        <v>774.990072</v>
      </c>
      <c r="F74" s="244">
        <f>E74/D74</f>
        <v>0.829119613597152</v>
      </c>
      <c r="G74" s="245">
        <f>E74/H74</f>
        <v>1.06351929063172</v>
      </c>
      <c r="H74" s="217">
        <v>728.703352</v>
      </c>
    </row>
    <row r="75" s="217" customFormat="1" ht="36" customHeight="1" spans="1:8">
      <c r="A75" s="246">
        <v>2080506</v>
      </c>
      <c r="B75" s="242" t="s">
        <v>123</v>
      </c>
      <c r="C75" s="243">
        <v>492.357236</v>
      </c>
      <c r="D75" s="243">
        <v>492.357236</v>
      </c>
      <c r="E75" s="243">
        <v>389.409092</v>
      </c>
      <c r="F75" s="244">
        <f>E75/D75</f>
        <v>0.790907624641877</v>
      </c>
      <c r="G75" s="245">
        <f>E75/H75</f>
        <v>1.06877143743789</v>
      </c>
      <c r="H75" s="217">
        <v>364.352076</v>
      </c>
    </row>
    <row r="76" s="216" customFormat="1" ht="36" customHeight="1" spans="1:8">
      <c r="A76" s="241">
        <v>2080599</v>
      </c>
      <c r="B76" s="242" t="s">
        <v>124</v>
      </c>
      <c r="C76" s="243">
        <v>0</v>
      </c>
      <c r="D76" s="243">
        <v>0</v>
      </c>
      <c r="E76" s="243">
        <v>9.5852</v>
      </c>
      <c r="F76" s="238" t="s">
        <v>51</v>
      </c>
      <c r="G76" s="248" t="s">
        <v>51</v>
      </c>
      <c r="H76" s="216">
        <v>9.7202</v>
      </c>
    </row>
    <row r="77" s="215" customFormat="1" ht="36" customHeight="1" spans="1:8">
      <c r="A77" s="240">
        <v>20807</v>
      </c>
      <c r="B77" s="235" t="s">
        <v>125</v>
      </c>
      <c r="C77" s="237">
        <f>SUM(C78:C80)</f>
        <v>914.35</v>
      </c>
      <c r="D77" s="237">
        <f>SUM(D78:D80)</f>
        <v>1199.35</v>
      </c>
      <c r="E77" s="237">
        <f>SUM(E78:E80)</f>
        <v>1049.2762</v>
      </c>
      <c r="F77" s="238">
        <f>E77/D77</f>
        <v>0.874870721640889</v>
      </c>
      <c r="G77" s="248">
        <f>E77/H77</f>
        <v>1.44362067672716</v>
      </c>
      <c r="H77" s="215">
        <v>726.8365</v>
      </c>
    </row>
    <row r="78" s="217" customFormat="1" ht="36" customHeight="1" spans="1:7">
      <c r="A78" s="246">
        <v>2080702</v>
      </c>
      <c r="B78" s="242" t="s">
        <v>126</v>
      </c>
      <c r="C78" s="243"/>
      <c r="D78" s="243"/>
      <c r="E78" s="243"/>
      <c r="F78" s="238" t="s">
        <v>51</v>
      </c>
      <c r="G78" s="248" t="s">
        <v>51</v>
      </c>
    </row>
    <row r="79" s="217" customFormat="1" ht="36" customHeight="1" spans="1:8">
      <c r="A79" s="246">
        <v>2080705</v>
      </c>
      <c r="B79" s="242" t="s">
        <v>127</v>
      </c>
      <c r="C79" s="243">
        <v>902.5</v>
      </c>
      <c r="D79" s="243">
        <v>1187.5</v>
      </c>
      <c r="E79" s="243">
        <v>1037.7086</v>
      </c>
      <c r="F79" s="244">
        <f>E79/D79</f>
        <v>0.87385987368421</v>
      </c>
      <c r="G79" s="245">
        <f>E79/H79</f>
        <v>1.48405954208626</v>
      </c>
      <c r="H79" s="217">
        <v>699.2365</v>
      </c>
    </row>
    <row r="80" s="217" customFormat="1" ht="36" customHeight="1" spans="1:8">
      <c r="A80" s="241">
        <v>2080799</v>
      </c>
      <c r="B80" s="242" t="s">
        <v>128</v>
      </c>
      <c r="C80" s="243">
        <v>11.85</v>
      </c>
      <c r="D80" s="243">
        <v>11.85</v>
      </c>
      <c r="E80" s="243">
        <v>11.5676</v>
      </c>
      <c r="F80" s="244">
        <f>E80/D80</f>
        <v>0.976168776371308</v>
      </c>
      <c r="G80" s="245">
        <f>E80/H80</f>
        <v>0.419115942028985</v>
      </c>
      <c r="H80" s="217">
        <v>27.6</v>
      </c>
    </row>
    <row r="81" s="215" customFormat="1" ht="36" customHeight="1" spans="1:8">
      <c r="A81" s="240">
        <v>20808</v>
      </c>
      <c r="B81" s="235" t="s">
        <v>129</v>
      </c>
      <c r="C81" s="237">
        <f>SUM(C82:C85)</f>
        <v>131.6176</v>
      </c>
      <c r="D81" s="237">
        <f>SUM(D82:D85)</f>
        <v>134.6976</v>
      </c>
      <c r="E81" s="237">
        <f>SUM(E82:E85)</f>
        <v>256.0565</v>
      </c>
      <c r="F81" s="238">
        <f>E81/D81</f>
        <v>1.9009729943221</v>
      </c>
      <c r="G81" s="239">
        <f>E81/H81</f>
        <v>1.21353791469194</v>
      </c>
      <c r="H81" s="215">
        <v>211</v>
      </c>
    </row>
    <row r="82" s="217" customFormat="1" ht="36" customHeight="1" spans="1:7">
      <c r="A82" s="241">
        <v>2080801</v>
      </c>
      <c r="B82" s="242" t="s">
        <v>130</v>
      </c>
      <c r="C82" s="243"/>
      <c r="D82" s="243"/>
      <c r="E82" s="243"/>
      <c r="F82" s="238" t="s">
        <v>51</v>
      </c>
      <c r="G82" s="248" t="s">
        <v>51</v>
      </c>
    </row>
    <row r="83" s="217" customFormat="1" ht="36" customHeight="1" spans="1:7">
      <c r="A83" s="246">
        <v>2080804</v>
      </c>
      <c r="B83" s="242" t="s">
        <v>131</v>
      </c>
      <c r="C83" s="243"/>
      <c r="D83" s="243"/>
      <c r="E83" s="243"/>
      <c r="F83" s="238" t="s">
        <v>51</v>
      </c>
      <c r="G83" s="248" t="s">
        <v>51</v>
      </c>
    </row>
    <row r="84" s="217" customFormat="1" ht="36" customHeight="1" spans="1:8">
      <c r="A84" s="246">
        <v>2080805</v>
      </c>
      <c r="B84" s="242" t="s">
        <v>132</v>
      </c>
      <c r="C84" s="243">
        <v>121.6176</v>
      </c>
      <c r="D84" s="243">
        <v>124.6976</v>
      </c>
      <c r="E84" s="243">
        <v>229.0365</v>
      </c>
      <c r="F84" s="244">
        <f>E84/D84</f>
        <v>1.83673543035311</v>
      </c>
      <c r="G84" s="245">
        <f>E84/H84</f>
        <v>1.09065</v>
      </c>
      <c r="H84" s="217">
        <v>210</v>
      </c>
    </row>
    <row r="85" s="217" customFormat="1" ht="36" customHeight="1" spans="1:8">
      <c r="A85" s="246">
        <v>2080899</v>
      </c>
      <c r="B85" s="242" t="s">
        <v>133</v>
      </c>
      <c r="C85" s="243">
        <v>10</v>
      </c>
      <c r="D85" s="243">
        <v>10</v>
      </c>
      <c r="E85" s="243">
        <v>27.02</v>
      </c>
      <c r="F85" s="244">
        <f>E85/D85</f>
        <v>2.702</v>
      </c>
      <c r="G85" s="245">
        <f>E85/H85</f>
        <v>27.02</v>
      </c>
      <c r="H85" s="217">
        <v>1</v>
      </c>
    </row>
    <row r="86" s="218" customFormat="1" ht="36" customHeight="1" spans="1:8">
      <c r="A86" s="240">
        <v>20809</v>
      </c>
      <c r="B86" s="235" t="s">
        <v>134</v>
      </c>
      <c r="C86" s="237">
        <f>C87</f>
        <v>1</v>
      </c>
      <c r="D86" s="237">
        <f>D87</f>
        <v>1</v>
      </c>
      <c r="E86" s="237">
        <v>0</v>
      </c>
      <c r="F86" s="238" t="s">
        <v>51</v>
      </c>
      <c r="G86" s="238" t="s">
        <v>51</v>
      </c>
      <c r="H86" s="218">
        <v>0.95</v>
      </c>
    </row>
    <row r="87" s="216" customFormat="1" ht="36" customHeight="1" spans="1:8">
      <c r="A87" s="246">
        <v>2080901</v>
      </c>
      <c r="B87" s="242" t="s">
        <v>135</v>
      </c>
      <c r="C87" s="243">
        <v>1</v>
      </c>
      <c r="D87" s="243">
        <v>1</v>
      </c>
      <c r="E87" s="243">
        <v>0</v>
      </c>
      <c r="F87" s="238" t="s">
        <v>51</v>
      </c>
      <c r="G87" s="238" t="s">
        <v>51</v>
      </c>
      <c r="H87" s="216">
        <v>0.95</v>
      </c>
    </row>
    <row r="88" s="215" customFormat="1" ht="36" customHeight="1" spans="1:8">
      <c r="A88" s="234">
        <v>20810</v>
      </c>
      <c r="B88" s="235" t="s">
        <v>136</v>
      </c>
      <c r="C88" s="237">
        <f>C90+C89</f>
        <v>1007.7</v>
      </c>
      <c r="D88" s="237">
        <f>D90+D89</f>
        <v>1007.7</v>
      </c>
      <c r="E88" s="237">
        <f>E90+E89</f>
        <v>508</v>
      </c>
      <c r="F88" s="238">
        <f>E88/D88</f>
        <v>0.504118289173365</v>
      </c>
      <c r="G88" s="239">
        <f>E88/H88</f>
        <v>5.37566137566138</v>
      </c>
      <c r="H88" s="215">
        <v>94.5</v>
      </c>
    </row>
    <row r="89" s="219" customFormat="1" ht="32" customHeight="1" spans="1:7">
      <c r="A89" s="251">
        <v>2081004</v>
      </c>
      <c r="B89" s="252" t="s">
        <v>137</v>
      </c>
      <c r="C89" s="253">
        <v>1007.7</v>
      </c>
      <c r="D89" s="253">
        <v>1007.7</v>
      </c>
      <c r="E89" s="243">
        <v>474.9</v>
      </c>
      <c r="F89" s="244">
        <f>E89/D89</f>
        <v>0.47127121167014</v>
      </c>
      <c r="G89" s="254" t="s">
        <v>51</v>
      </c>
    </row>
    <row r="90" s="217" customFormat="1" ht="36" customHeight="1" spans="1:8">
      <c r="A90" s="241">
        <v>2081006</v>
      </c>
      <c r="B90" s="242" t="s">
        <v>138</v>
      </c>
      <c r="C90" s="243">
        <v>0</v>
      </c>
      <c r="D90" s="243">
        <v>0</v>
      </c>
      <c r="E90" s="243">
        <v>33.1</v>
      </c>
      <c r="F90" s="238" t="s">
        <v>51</v>
      </c>
      <c r="G90" s="245">
        <f>E90/H90</f>
        <v>0.35026455026455</v>
      </c>
      <c r="H90" s="217">
        <v>94.5</v>
      </c>
    </row>
    <row r="91" s="215" customFormat="1" ht="36" customHeight="1" spans="1:8">
      <c r="A91" s="240">
        <v>20811</v>
      </c>
      <c r="B91" s="235" t="s">
        <v>139</v>
      </c>
      <c r="C91" s="237">
        <f>SUM(C92:C94)</f>
        <v>201.5</v>
      </c>
      <c r="D91" s="237">
        <f>SUM(D92:D94)</f>
        <v>201.5</v>
      </c>
      <c r="E91" s="237">
        <f>E93+E92+E94</f>
        <v>416.631892</v>
      </c>
      <c r="F91" s="238">
        <f>E91/D91</f>
        <v>2.06765206947891</v>
      </c>
      <c r="G91" s="239">
        <f>E91/H91</f>
        <v>1.02919010791317</v>
      </c>
      <c r="H91" s="215">
        <v>404.81529</v>
      </c>
    </row>
    <row r="92" s="216" customFormat="1" ht="36" customHeight="1" spans="1:8">
      <c r="A92" s="241">
        <v>2081104</v>
      </c>
      <c r="B92" s="242" t="s">
        <v>140</v>
      </c>
      <c r="C92" s="243">
        <v>1</v>
      </c>
      <c r="D92" s="243">
        <v>1</v>
      </c>
      <c r="E92" s="243">
        <v>0</v>
      </c>
      <c r="F92" s="238" t="s">
        <v>51</v>
      </c>
      <c r="G92" s="248" t="s">
        <v>51</v>
      </c>
      <c r="H92" s="216">
        <v>1.2</v>
      </c>
    </row>
    <row r="93" s="217" customFormat="1" ht="36" customHeight="1" spans="1:8">
      <c r="A93" s="246">
        <v>2081105</v>
      </c>
      <c r="B93" s="242" t="s">
        <v>141</v>
      </c>
      <c r="C93" s="243">
        <v>14</v>
      </c>
      <c r="D93" s="243">
        <v>14</v>
      </c>
      <c r="E93" s="243">
        <v>33.641892</v>
      </c>
      <c r="F93" s="244">
        <f>E93/D93</f>
        <v>2.40299228571429</v>
      </c>
      <c r="G93" s="245">
        <f>E93/H93</f>
        <v>1.1793707268182</v>
      </c>
      <c r="H93" s="217">
        <v>28.52529</v>
      </c>
    </row>
    <row r="94" s="217" customFormat="1" ht="36" customHeight="1" spans="1:8">
      <c r="A94" s="246">
        <v>2081199</v>
      </c>
      <c r="B94" s="242" t="s">
        <v>142</v>
      </c>
      <c r="C94" s="243">
        <v>186.5</v>
      </c>
      <c r="D94" s="243">
        <v>186.5</v>
      </c>
      <c r="E94" s="243">
        <v>382.99</v>
      </c>
      <c r="F94" s="244">
        <f t="shared" ref="F94:F116" si="9">E94/D94</f>
        <v>2.05356568364611</v>
      </c>
      <c r="G94" s="245">
        <f>E94/H94</f>
        <v>1.02106161187982</v>
      </c>
      <c r="H94" s="217">
        <v>375.09</v>
      </c>
    </row>
    <row r="95" s="215" customFormat="1" ht="36" customHeight="1" spans="1:7">
      <c r="A95" s="240">
        <v>20819</v>
      </c>
      <c r="B95" s="235" t="s">
        <v>143</v>
      </c>
      <c r="C95" s="237">
        <f>C96</f>
        <v>6</v>
      </c>
      <c r="D95" s="237">
        <f>D96</f>
        <v>6</v>
      </c>
      <c r="E95" s="237">
        <f>E96</f>
        <v>13.12</v>
      </c>
      <c r="F95" s="238">
        <f t="shared" si="9"/>
        <v>2.18666666666667</v>
      </c>
      <c r="G95" s="248" t="s">
        <v>51</v>
      </c>
    </row>
    <row r="96" s="217" customFormat="1" ht="36" customHeight="1" spans="1:7">
      <c r="A96" s="246">
        <v>2081902</v>
      </c>
      <c r="B96" s="242" t="s">
        <v>144</v>
      </c>
      <c r="C96" s="243">
        <v>6</v>
      </c>
      <c r="D96" s="243">
        <v>6</v>
      </c>
      <c r="E96" s="243">
        <v>13.12</v>
      </c>
      <c r="F96" s="244">
        <f t="shared" si="9"/>
        <v>2.18666666666667</v>
      </c>
      <c r="G96" s="248" t="s">
        <v>51</v>
      </c>
    </row>
    <row r="97" s="220" customFormat="1" ht="36" customHeight="1" spans="1:7">
      <c r="A97" s="234">
        <v>20830</v>
      </c>
      <c r="B97" s="234" t="s">
        <v>145</v>
      </c>
      <c r="C97" s="255">
        <v>4.5</v>
      </c>
      <c r="D97" s="255">
        <v>4.5</v>
      </c>
      <c r="E97" s="255">
        <f>E98</f>
        <v>3.1</v>
      </c>
      <c r="F97" s="238">
        <f t="shared" si="9"/>
        <v>0.688888888888889</v>
      </c>
      <c r="G97" s="248" t="s">
        <v>51</v>
      </c>
    </row>
    <row r="98" s="220" customFormat="1" ht="34" customHeight="1" spans="1:7">
      <c r="A98" s="251">
        <v>2083001</v>
      </c>
      <c r="B98" s="251" t="s">
        <v>146</v>
      </c>
      <c r="C98" s="253">
        <v>4.5</v>
      </c>
      <c r="D98" s="253">
        <v>4.5</v>
      </c>
      <c r="E98" s="243">
        <v>3.1</v>
      </c>
      <c r="F98" s="244">
        <f t="shared" si="9"/>
        <v>0.688888888888889</v>
      </c>
      <c r="G98" s="248" t="s">
        <v>51</v>
      </c>
    </row>
    <row r="99" s="215" customFormat="1" ht="36" customHeight="1" spans="1:8">
      <c r="A99" s="240">
        <v>20899</v>
      </c>
      <c r="B99" s="235" t="s">
        <v>147</v>
      </c>
      <c r="C99" s="237">
        <f>C100</f>
        <v>8.1</v>
      </c>
      <c r="D99" s="237">
        <f>D100</f>
        <v>11.6</v>
      </c>
      <c r="E99" s="237">
        <f>E100</f>
        <v>6.18566</v>
      </c>
      <c r="F99" s="238">
        <f t="shared" si="9"/>
        <v>0.533246551724138</v>
      </c>
      <c r="G99" s="239">
        <f t="shared" ref="G99:G116" si="10">E99/H99</f>
        <v>0.163533641771315</v>
      </c>
      <c r="H99" s="215">
        <v>37.825</v>
      </c>
    </row>
    <row r="100" s="217" customFormat="1" ht="36" customHeight="1" spans="1:8">
      <c r="A100" s="241">
        <v>2089999</v>
      </c>
      <c r="B100" s="242" t="s">
        <v>148</v>
      </c>
      <c r="C100" s="243">
        <v>8.1</v>
      </c>
      <c r="D100" s="243">
        <v>11.6</v>
      </c>
      <c r="E100" s="243">
        <v>6.18566</v>
      </c>
      <c r="F100" s="244">
        <f t="shared" si="9"/>
        <v>0.533246551724138</v>
      </c>
      <c r="G100" s="245">
        <f t="shared" si="10"/>
        <v>0.163533641771315</v>
      </c>
      <c r="H100" s="217">
        <v>37.825</v>
      </c>
    </row>
    <row r="101" s="215" customFormat="1" ht="36" customHeight="1" spans="1:8">
      <c r="A101" s="240">
        <v>210</v>
      </c>
      <c r="B101" s="235" t="s">
        <v>55</v>
      </c>
      <c r="C101" s="237">
        <f>C102+C105+C110+C113+C117+C119+C121+C123+C125</f>
        <v>5056.73852</v>
      </c>
      <c r="D101" s="237">
        <f>D102+D105+D110+D113+D117+D119+D121+D123+D125</f>
        <v>5764.228448</v>
      </c>
      <c r="E101" s="237">
        <f>E102+E105+E110+E113+E117+E119+E121+E123+E125</f>
        <v>5404.130673</v>
      </c>
      <c r="F101" s="238">
        <f t="shared" si="9"/>
        <v>0.937528885565779</v>
      </c>
      <c r="G101" s="239">
        <f t="shared" si="10"/>
        <v>0.792953567120215</v>
      </c>
      <c r="H101" s="215">
        <v>6815.191831</v>
      </c>
    </row>
    <row r="102" s="215" customFormat="1" ht="36" customHeight="1" spans="1:8">
      <c r="A102" s="240">
        <v>21003</v>
      </c>
      <c r="B102" s="235" t="s">
        <v>149</v>
      </c>
      <c r="C102" s="237">
        <f>SUM(C103:C104)</f>
        <v>2532.581298</v>
      </c>
      <c r="D102" s="237">
        <f>SUM(D103:D104)</f>
        <v>2566.418098</v>
      </c>
      <c r="E102" s="237">
        <f>SUM(E103:E104)</f>
        <v>2637.984835</v>
      </c>
      <c r="F102" s="238">
        <f t="shared" si="9"/>
        <v>1.02788584488855</v>
      </c>
      <c r="G102" s="239">
        <f t="shared" si="10"/>
        <v>0.909529148223642</v>
      </c>
      <c r="H102" s="215">
        <v>2900.38515</v>
      </c>
    </row>
    <row r="103" s="217" customFormat="1" ht="36" customHeight="1" spans="1:8">
      <c r="A103" s="246">
        <v>2100302</v>
      </c>
      <c r="B103" s="242" t="s">
        <v>150</v>
      </c>
      <c r="C103" s="243">
        <v>2508.821298</v>
      </c>
      <c r="D103" s="243">
        <v>2508.821298</v>
      </c>
      <c r="E103" s="243">
        <v>2604.148035</v>
      </c>
      <c r="F103" s="244">
        <f t="shared" si="9"/>
        <v>1.03799662298626</v>
      </c>
      <c r="G103" s="245">
        <f t="shared" si="10"/>
        <v>0.988449682601001</v>
      </c>
      <c r="H103" s="217">
        <v>2634.57825</v>
      </c>
    </row>
    <row r="104" s="216" customFormat="1" ht="36" customHeight="1" spans="1:8">
      <c r="A104" s="241">
        <v>2100399</v>
      </c>
      <c r="B104" s="242" t="s">
        <v>151</v>
      </c>
      <c r="C104" s="243">
        <v>23.76</v>
      </c>
      <c r="D104" s="243">
        <v>57.5968</v>
      </c>
      <c r="E104" s="243">
        <v>33.8368</v>
      </c>
      <c r="F104" s="244">
        <f t="shared" si="9"/>
        <v>0.587477082060114</v>
      </c>
      <c r="G104" s="245">
        <f t="shared" si="10"/>
        <v>0.127298426037849</v>
      </c>
      <c r="H104" s="216">
        <v>265.8069</v>
      </c>
    </row>
    <row r="105" s="215" customFormat="1" ht="36" customHeight="1" spans="1:8">
      <c r="A105" s="240">
        <v>21004</v>
      </c>
      <c r="B105" s="235" t="s">
        <v>152</v>
      </c>
      <c r="C105" s="237">
        <f>SUM(C106:C109)</f>
        <v>1183.9722</v>
      </c>
      <c r="D105" s="237">
        <f>SUM(D106:D109)</f>
        <v>1474.558328</v>
      </c>
      <c r="E105" s="237">
        <f>SUM(E106:E109)</f>
        <v>1348.305278</v>
      </c>
      <c r="F105" s="238">
        <f t="shared" si="9"/>
        <v>0.914379073650317</v>
      </c>
      <c r="G105" s="239">
        <f t="shared" si="10"/>
        <v>0.590816029034743</v>
      </c>
      <c r="H105" s="215">
        <v>2282.106801</v>
      </c>
    </row>
    <row r="106" s="217" customFormat="1" ht="36" customHeight="1" spans="1:8">
      <c r="A106" s="246">
        <v>2100408</v>
      </c>
      <c r="B106" s="242" t="s">
        <v>153</v>
      </c>
      <c r="C106" s="243">
        <v>940.5522</v>
      </c>
      <c r="D106" s="243">
        <v>1098.806278</v>
      </c>
      <c r="E106" s="243">
        <v>1005.0706</v>
      </c>
      <c r="F106" s="244">
        <f t="shared" si="9"/>
        <v>0.914693172148039</v>
      </c>
      <c r="G106" s="245">
        <f t="shared" si="10"/>
        <v>0.741672287852534</v>
      </c>
      <c r="H106" s="217">
        <v>1355.1411</v>
      </c>
    </row>
    <row r="107" s="217" customFormat="1" ht="36" customHeight="1" spans="1:8">
      <c r="A107" s="241">
        <v>2100409</v>
      </c>
      <c r="B107" s="242" t="s">
        <v>154</v>
      </c>
      <c r="C107" s="243">
        <v>0</v>
      </c>
      <c r="D107" s="243">
        <v>3.72375</v>
      </c>
      <c r="E107" s="243">
        <v>4.22375</v>
      </c>
      <c r="F107" s="244">
        <f t="shared" si="9"/>
        <v>1.13427324605572</v>
      </c>
      <c r="G107" s="245">
        <f t="shared" si="10"/>
        <v>0.576219969713919</v>
      </c>
      <c r="H107" s="217">
        <v>7.3301</v>
      </c>
    </row>
    <row r="108" s="217" customFormat="1" ht="36" customHeight="1" spans="1:8">
      <c r="A108" s="246">
        <v>2100410</v>
      </c>
      <c r="B108" s="242" t="s">
        <v>155</v>
      </c>
      <c r="C108" s="243">
        <v>154.42</v>
      </c>
      <c r="D108" s="243">
        <v>283.0267</v>
      </c>
      <c r="E108" s="243">
        <v>155.3696</v>
      </c>
      <c r="F108" s="244">
        <f t="shared" si="9"/>
        <v>0.548957395185684</v>
      </c>
      <c r="G108" s="245">
        <f t="shared" si="10"/>
        <v>0.201324239020957</v>
      </c>
      <c r="H108" s="217">
        <v>771.738171</v>
      </c>
    </row>
    <row r="109" s="217" customFormat="1" ht="36" customHeight="1" spans="1:8">
      <c r="A109" s="241">
        <v>2100499</v>
      </c>
      <c r="B109" s="242" t="s">
        <v>156</v>
      </c>
      <c r="C109" s="243">
        <v>89</v>
      </c>
      <c r="D109" s="243">
        <v>89.0016</v>
      </c>
      <c r="E109" s="243">
        <v>183.641328</v>
      </c>
      <c r="F109" s="244">
        <f t="shared" si="9"/>
        <v>2.0633486139575</v>
      </c>
      <c r="G109" s="245">
        <f t="shared" si="10"/>
        <v>1.24168031858295</v>
      </c>
      <c r="H109" s="217">
        <v>147.89743</v>
      </c>
    </row>
    <row r="110" s="215" customFormat="1" ht="36" customHeight="1" spans="1:8">
      <c r="A110" s="240">
        <v>21007</v>
      </c>
      <c r="B110" s="235" t="s">
        <v>157</v>
      </c>
      <c r="C110" s="237">
        <f>SUM(C111:C111)</f>
        <v>77</v>
      </c>
      <c r="D110" s="237">
        <f>SUM(D111:D112)</f>
        <v>284.966</v>
      </c>
      <c r="E110" s="237">
        <f>SUM(E111:E112)</f>
        <v>287.4306</v>
      </c>
      <c r="F110" s="238">
        <f t="shared" si="9"/>
        <v>1.00864875107908</v>
      </c>
      <c r="G110" s="239">
        <f t="shared" si="10"/>
        <v>1.04162278714961</v>
      </c>
      <c r="H110" s="215">
        <v>275.945</v>
      </c>
    </row>
    <row r="111" s="217" customFormat="1" ht="36" customHeight="1" spans="1:8">
      <c r="A111" s="246">
        <v>2100717</v>
      </c>
      <c r="B111" s="242" t="s">
        <v>158</v>
      </c>
      <c r="C111" s="243">
        <v>77</v>
      </c>
      <c r="D111" s="243">
        <v>77</v>
      </c>
      <c r="E111" s="243">
        <v>8.618</v>
      </c>
      <c r="F111" s="244">
        <f t="shared" si="9"/>
        <v>0.111922077922078</v>
      </c>
      <c r="G111" s="245">
        <f t="shared" si="10"/>
        <v>0.136600675236571</v>
      </c>
      <c r="H111" s="217">
        <v>63.089</v>
      </c>
    </row>
    <row r="112" s="216" customFormat="1" ht="36" customHeight="1" spans="1:8">
      <c r="A112" s="241">
        <v>2100799</v>
      </c>
      <c r="B112" s="242" t="s">
        <v>159</v>
      </c>
      <c r="C112" s="243">
        <v>0</v>
      </c>
      <c r="D112" s="243">
        <v>207.966</v>
      </c>
      <c r="E112" s="243">
        <v>278.8126</v>
      </c>
      <c r="F112" s="244">
        <f t="shared" si="9"/>
        <v>1.34066433936316</v>
      </c>
      <c r="G112" s="245">
        <f t="shared" si="10"/>
        <v>1.30986488518059</v>
      </c>
      <c r="H112" s="216">
        <v>212.856</v>
      </c>
    </row>
    <row r="113" s="215" customFormat="1" ht="36" customHeight="1" spans="1:8">
      <c r="A113" s="240">
        <v>21011</v>
      </c>
      <c r="B113" s="235" t="s">
        <v>160</v>
      </c>
      <c r="C113" s="237">
        <f>SUM(C114:C116)</f>
        <v>953.007822</v>
      </c>
      <c r="D113" s="237">
        <f>SUM(D114:D116)</f>
        <v>953.007822</v>
      </c>
      <c r="E113" s="237">
        <f>SUM(E114:E116)</f>
        <v>937.390503</v>
      </c>
      <c r="F113" s="238">
        <f t="shared" si="9"/>
        <v>0.9836126014504</v>
      </c>
      <c r="G113" s="239">
        <f t="shared" si="10"/>
        <v>1.11996048652394</v>
      </c>
      <c r="H113" s="215">
        <v>836.985335</v>
      </c>
    </row>
    <row r="114" s="217" customFormat="1" ht="36" customHeight="1" spans="1:8">
      <c r="A114" s="246">
        <v>2101101</v>
      </c>
      <c r="B114" s="242" t="s">
        <v>161</v>
      </c>
      <c r="C114" s="243">
        <v>300</v>
      </c>
      <c r="D114" s="243">
        <v>300</v>
      </c>
      <c r="E114" s="243">
        <v>270.111816</v>
      </c>
      <c r="F114" s="244">
        <f t="shared" si="9"/>
        <v>0.90037272</v>
      </c>
      <c r="G114" s="245">
        <f t="shared" si="10"/>
        <v>0.961881906537899</v>
      </c>
      <c r="H114" s="217">
        <v>280.815986</v>
      </c>
    </row>
    <row r="115" s="217" customFormat="1" ht="36" customHeight="1" spans="1:8">
      <c r="A115" s="246">
        <v>2101102</v>
      </c>
      <c r="B115" s="242" t="s">
        <v>162</v>
      </c>
      <c r="C115" s="243">
        <v>546.442836</v>
      </c>
      <c r="D115" s="243">
        <v>546.442836</v>
      </c>
      <c r="E115" s="243">
        <v>567.713701</v>
      </c>
      <c r="F115" s="244">
        <f t="shared" si="9"/>
        <v>1.03892605703408</v>
      </c>
      <c r="G115" s="245">
        <f t="shared" si="10"/>
        <v>1.13739338874724</v>
      </c>
      <c r="H115" s="217">
        <v>499.135749</v>
      </c>
    </row>
    <row r="116" s="217" customFormat="1" ht="36" customHeight="1" spans="1:8">
      <c r="A116" s="246">
        <v>2101103</v>
      </c>
      <c r="B116" s="242" t="s">
        <v>163</v>
      </c>
      <c r="C116" s="243">
        <v>106.564986</v>
      </c>
      <c r="D116" s="243">
        <v>106.564986</v>
      </c>
      <c r="E116" s="243">
        <v>99.564986</v>
      </c>
      <c r="F116" s="244">
        <f t="shared" si="9"/>
        <v>0.934312382868422</v>
      </c>
      <c r="G116" s="245">
        <f t="shared" si="10"/>
        <v>1.74572508135555</v>
      </c>
      <c r="H116" s="217">
        <v>57.0336</v>
      </c>
    </row>
    <row r="117" s="218" customFormat="1" ht="36" customHeight="1" spans="1:8">
      <c r="A117" s="240">
        <v>21013</v>
      </c>
      <c r="B117" s="235" t="s">
        <v>164</v>
      </c>
      <c r="C117" s="237">
        <f>C118</f>
        <v>30</v>
      </c>
      <c r="D117" s="237">
        <f>D118</f>
        <v>30</v>
      </c>
      <c r="E117" s="237">
        <f>E118</f>
        <v>0</v>
      </c>
      <c r="F117" s="238" t="s">
        <v>51</v>
      </c>
      <c r="G117" s="238" t="s">
        <v>51</v>
      </c>
      <c r="H117" s="218">
        <v>301.113951</v>
      </c>
    </row>
    <row r="118" s="216" customFormat="1" ht="36" customHeight="1" spans="1:8">
      <c r="A118" s="246">
        <v>2101301</v>
      </c>
      <c r="B118" s="242" t="s">
        <v>165</v>
      </c>
      <c r="C118" s="243">
        <v>30</v>
      </c>
      <c r="D118" s="243">
        <v>30</v>
      </c>
      <c r="E118" s="243">
        <v>0</v>
      </c>
      <c r="F118" s="238" t="s">
        <v>51</v>
      </c>
      <c r="G118" s="238" t="s">
        <v>51</v>
      </c>
      <c r="H118" s="216">
        <v>301.113951</v>
      </c>
    </row>
    <row r="119" s="218" customFormat="1" ht="36" customHeight="1" spans="1:8">
      <c r="A119" s="240">
        <v>21014</v>
      </c>
      <c r="B119" s="235" t="s">
        <v>166</v>
      </c>
      <c r="C119" s="237">
        <f>C120</f>
        <v>20</v>
      </c>
      <c r="D119" s="237">
        <f>D120</f>
        <v>20</v>
      </c>
      <c r="E119" s="237">
        <f>E120</f>
        <v>20</v>
      </c>
      <c r="F119" s="238">
        <f>E119/D119</f>
        <v>1</v>
      </c>
      <c r="G119" s="239">
        <f>E119/H119</f>
        <v>0.922934933087217</v>
      </c>
      <c r="H119" s="218">
        <v>21.67</v>
      </c>
    </row>
    <row r="120" s="216" customFormat="1" ht="36" customHeight="1" spans="1:8">
      <c r="A120" s="246">
        <v>2101401</v>
      </c>
      <c r="B120" s="242" t="s">
        <v>167</v>
      </c>
      <c r="C120" s="243">
        <v>20</v>
      </c>
      <c r="D120" s="243">
        <v>20</v>
      </c>
      <c r="E120" s="243">
        <v>20</v>
      </c>
      <c r="F120" s="244">
        <f>E120/D120</f>
        <v>1</v>
      </c>
      <c r="G120" s="245">
        <f>E120/H120</f>
        <v>0.922934933087217</v>
      </c>
      <c r="H120" s="216">
        <v>21.67</v>
      </c>
    </row>
    <row r="121" s="218" customFormat="1" ht="36" customHeight="1" spans="1:8">
      <c r="A121" s="240">
        <v>21015</v>
      </c>
      <c r="B121" s="235" t="s">
        <v>168</v>
      </c>
      <c r="C121" s="237"/>
      <c r="D121" s="237"/>
      <c r="E121" s="237"/>
      <c r="F121" s="238" t="s">
        <v>51</v>
      </c>
      <c r="G121" s="238" t="s">
        <v>51</v>
      </c>
      <c r="H121" s="218">
        <v>0.019621</v>
      </c>
    </row>
    <row r="122" s="216" customFormat="1" ht="36" customHeight="1" spans="1:8">
      <c r="A122" s="246">
        <v>2101599</v>
      </c>
      <c r="B122" s="242" t="s">
        <v>169</v>
      </c>
      <c r="C122" s="243"/>
      <c r="D122" s="243"/>
      <c r="E122" s="243"/>
      <c r="F122" s="238" t="s">
        <v>51</v>
      </c>
      <c r="G122" s="238" t="s">
        <v>51</v>
      </c>
      <c r="H122" s="216">
        <v>0.019621</v>
      </c>
    </row>
    <row r="123" s="219" customFormat="1" ht="35" customHeight="1" spans="1:7">
      <c r="A123" s="256">
        <v>21017</v>
      </c>
      <c r="B123" s="257" t="s">
        <v>170</v>
      </c>
      <c r="C123" s="255">
        <v>10</v>
      </c>
      <c r="D123" s="255">
        <f>D124</f>
        <v>18.5</v>
      </c>
      <c r="E123" s="255">
        <f>E124</f>
        <v>11.0568</v>
      </c>
      <c r="F123" s="238">
        <f>E123/D123</f>
        <v>0.597664864864865</v>
      </c>
      <c r="G123" s="258"/>
    </row>
    <row r="124" s="219" customFormat="1" ht="35" customHeight="1" spans="1:7">
      <c r="A124" s="251">
        <v>2101704</v>
      </c>
      <c r="B124" s="252" t="s">
        <v>171</v>
      </c>
      <c r="C124" s="253">
        <v>10</v>
      </c>
      <c r="D124" s="253">
        <f>10+SUM([1]Sheet1!$H$39:$H$42)</f>
        <v>18.5</v>
      </c>
      <c r="E124" s="243">
        <f>VLOOKUP(A124,[2]Sheet2!$D:$E,2,FALSE)</f>
        <v>11.0568</v>
      </c>
      <c r="F124" s="244">
        <f>E124/D124</f>
        <v>0.597664864864865</v>
      </c>
      <c r="G124" s="258"/>
    </row>
    <row r="125" s="218" customFormat="1" ht="36" customHeight="1" spans="1:8">
      <c r="A125" s="240">
        <v>21099</v>
      </c>
      <c r="B125" s="235" t="s">
        <v>172</v>
      </c>
      <c r="C125" s="237">
        <f>C126</f>
        <v>250.1772</v>
      </c>
      <c r="D125" s="237">
        <f>D126</f>
        <v>416.7782</v>
      </c>
      <c r="E125" s="237">
        <f>E126</f>
        <v>161.962657</v>
      </c>
      <c r="F125" s="238">
        <f>E125/D125</f>
        <v>0.388606354650987</v>
      </c>
      <c r="G125" s="239">
        <f t="shared" ref="G125:G130" si="11">E125/H125</f>
        <v>0.98778212355072</v>
      </c>
      <c r="H125" s="218">
        <v>163.965973</v>
      </c>
    </row>
    <row r="126" s="216" customFormat="1" ht="36" customHeight="1" spans="1:8">
      <c r="A126" s="246">
        <v>2109999</v>
      </c>
      <c r="B126" s="242" t="s">
        <v>173</v>
      </c>
      <c r="C126" s="243">
        <v>250.1772</v>
      </c>
      <c r="D126" s="243">
        <v>416.7782</v>
      </c>
      <c r="E126" s="243">
        <v>161.962657</v>
      </c>
      <c r="F126" s="244">
        <f>E126/D126</f>
        <v>0.388606354650987</v>
      </c>
      <c r="G126" s="245">
        <f t="shared" si="11"/>
        <v>0.98778212355072</v>
      </c>
      <c r="H126" s="216">
        <v>163.965973</v>
      </c>
    </row>
    <row r="127" s="215" customFormat="1" ht="36" customHeight="1" spans="1:8">
      <c r="A127" s="240">
        <v>211</v>
      </c>
      <c r="B127" s="235" t="s">
        <v>56</v>
      </c>
      <c r="C127" s="237">
        <f>C128</f>
        <v>740.01</v>
      </c>
      <c r="D127" s="237">
        <f>D128</f>
        <v>2267.01</v>
      </c>
      <c r="E127" s="237">
        <f>E128</f>
        <v>2486.22291</v>
      </c>
      <c r="F127" s="238">
        <f t="shared" ref="F127:F144" si="12">E127/D127</f>
        <v>1.09669693120013</v>
      </c>
      <c r="G127" s="239">
        <f t="shared" si="11"/>
        <v>2.94492432246754</v>
      </c>
      <c r="H127" s="250">
        <v>844.24</v>
      </c>
    </row>
    <row r="128" s="215" customFormat="1" ht="36" customHeight="1" spans="1:8">
      <c r="A128" s="240">
        <v>21103</v>
      </c>
      <c r="B128" s="235" t="s">
        <v>174</v>
      </c>
      <c r="C128" s="237">
        <f>SUM(C129:C129)</f>
        <v>740.01</v>
      </c>
      <c r="D128" s="237">
        <f>SUM(D129:D129)</f>
        <v>2267.01</v>
      </c>
      <c r="E128" s="237">
        <f>SUM(E129:E129)</f>
        <v>2486.22291</v>
      </c>
      <c r="F128" s="238">
        <f t="shared" si="12"/>
        <v>1.09669693120013</v>
      </c>
      <c r="G128" s="239">
        <f t="shared" si="11"/>
        <v>2.94492432246754</v>
      </c>
      <c r="H128" s="250">
        <v>844.24</v>
      </c>
    </row>
    <row r="129" s="217" customFormat="1" ht="36" customHeight="1" spans="1:8">
      <c r="A129" s="246">
        <v>2110301</v>
      </c>
      <c r="B129" s="242" t="s">
        <v>175</v>
      </c>
      <c r="C129" s="253">
        <v>740.01</v>
      </c>
      <c r="D129" s="253">
        <f>740.01+[1]Sheet1!$H$34</f>
        <v>2267.01</v>
      </c>
      <c r="E129" s="243">
        <v>2486.22291</v>
      </c>
      <c r="F129" s="244">
        <f t="shared" si="12"/>
        <v>1.09669693120013</v>
      </c>
      <c r="G129" s="245">
        <f t="shared" si="11"/>
        <v>2.94492432246754</v>
      </c>
      <c r="H129" s="250">
        <v>844.24</v>
      </c>
    </row>
    <row r="130" s="215" customFormat="1" ht="36" customHeight="1" spans="1:8">
      <c r="A130" s="240">
        <v>212</v>
      </c>
      <c r="B130" s="235" t="s">
        <v>57</v>
      </c>
      <c r="C130" s="237">
        <f>C131+C138+C141+C134</f>
        <v>12794.43</v>
      </c>
      <c r="D130" s="237">
        <f>D131+D138+D141+D134+D136</f>
        <v>17338.2778</v>
      </c>
      <c r="E130" s="237">
        <f>E131+E138+E141+E134+E136</f>
        <v>8932.866915</v>
      </c>
      <c r="F130" s="238">
        <f t="shared" si="12"/>
        <v>0.515210738808211</v>
      </c>
      <c r="G130" s="239">
        <f t="shared" si="11"/>
        <v>1.13521186233068</v>
      </c>
      <c r="H130" s="215">
        <v>7868.898495</v>
      </c>
    </row>
    <row r="131" s="215" customFormat="1" ht="36" customHeight="1" spans="1:8">
      <c r="A131" s="240">
        <v>21201</v>
      </c>
      <c r="B131" s="235" t="s">
        <v>176</v>
      </c>
      <c r="C131" s="237">
        <f>SUM(C132:C133)</f>
        <v>2265</v>
      </c>
      <c r="D131" s="237">
        <f>SUM(D132:D133)</f>
        <v>2265</v>
      </c>
      <c r="E131" s="237">
        <f>SUM(E132:E133)</f>
        <v>1258.514162</v>
      </c>
      <c r="F131" s="238">
        <f t="shared" si="12"/>
        <v>0.555635391611479</v>
      </c>
      <c r="G131" s="239">
        <f t="shared" ref="G131:G139" si="13">E131/H131</f>
        <v>0.555208647214594</v>
      </c>
      <c r="H131" s="215">
        <v>2266.740924</v>
      </c>
    </row>
    <row r="132" s="217" customFormat="1" ht="36" customHeight="1" spans="1:8">
      <c r="A132" s="241">
        <v>2120104</v>
      </c>
      <c r="B132" s="242" t="s">
        <v>177</v>
      </c>
      <c r="C132" s="243">
        <v>911</v>
      </c>
      <c r="D132" s="243">
        <v>911</v>
      </c>
      <c r="E132" s="243">
        <v>23.9847</v>
      </c>
      <c r="F132" s="244">
        <f t="shared" si="12"/>
        <v>0.0263278814489572</v>
      </c>
      <c r="G132" s="245">
        <f t="shared" si="13"/>
        <v>0.0263002733793275</v>
      </c>
      <c r="H132" s="217">
        <v>911.9563</v>
      </c>
    </row>
    <row r="133" s="217" customFormat="1" ht="36" customHeight="1" spans="1:8">
      <c r="A133" s="246">
        <v>2120199</v>
      </c>
      <c r="B133" s="242" t="s">
        <v>178</v>
      </c>
      <c r="C133" s="243">
        <v>1354</v>
      </c>
      <c r="D133" s="243">
        <v>1354</v>
      </c>
      <c r="E133" s="243">
        <v>1234.529462</v>
      </c>
      <c r="F133" s="244">
        <f t="shared" si="12"/>
        <v>0.911764742983752</v>
      </c>
      <c r="G133" s="245">
        <f t="shared" si="13"/>
        <v>0.911236694106443</v>
      </c>
      <c r="H133" s="217">
        <v>1354.784624</v>
      </c>
    </row>
    <row r="134" s="218" customFormat="1" ht="36" customHeight="1" spans="1:8">
      <c r="A134" s="234">
        <v>21202</v>
      </c>
      <c r="B134" s="235" t="s">
        <v>179</v>
      </c>
      <c r="C134" s="237">
        <f>C135</f>
        <v>330</v>
      </c>
      <c r="D134" s="237">
        <f>D135</f>
        <v>330</v>
      </c>
      <c r="E134" s="237">
        <f>E135</f>
        <v>330</v>
      </c>
      <c r="F134" s="238">
        <f t="shared" si="12"/>
        <v>1</v>
      </c>
      <c r="G134" s="239">
        <f t="shared" si="13"/>
        <v>16.5</v>
      </c>
      <c r="H134" s="218">
        <v>20</v>
      </c>
    </row>
    <row r="135" s="216" customFormat="1" ht="36" customHeight="1" spans="1:8">
      <c r="A135" s="241">
        <v>2120201</v>
      </c>
      <c r="B135" s="242" t="s">
        <v>180</v>
      </c>
      <c r="C135" s="243">
        <v>330</v>
      </c>
      <c r="D135" s="243">
        <v>330</v>
      </c>
      <c r="E135" s="243">
        <v>330</v>
      </c>
      <c r="F135" s="244">
        <f t="shared" si="12"/>
        <v>1</v>
      </c>
      <c r="G135" s="245">
        <f t="shared" si="13"/>
        <v>16.5</v>
      </c>
      <c r="H135" s="216">
        <v>20</v>
      </c>
    </row>
    <row r="136" s="218" customFormat="1" ht="36" customHeight="1" spans="1:8">
      <c r="A136" s="234">
        <v>21203</v>
      </c>
      <c r="B136" s="235" t="s">
        <v>181</v>
      </c>
      <c r="C136" s="237">
        <f>C137</f>
        <v>0</v>
      </c>
      <c r="D136" s="237">
        <f>D137</f>
        <v>2025</v>
      </c>
      <c r="E136" s="237">
        <f>E137</f>
        <v>2016.1625</v>
      </c>
      <c r="F136" s="238">
        <f t="shared" si="12"/>
        <v>0.995635802469136</v>
      </c>
      <c r="G136" s="239">
        <f t="shared" si="13"/>
        <v>43.6398809523809</v>
      </c>
      <c r="H136" s="218">
        <v>46.2</v>
      </c>
    </row>
    <row r="137" s="216" customFormat="1" ht="36" customHeight="1" spans="1:8">
      <c r="A137" s="241">
        <v>2120399</v>
      </c>
      <c r="B137" s="242" t="s">
        <v>182</v>
      </c>
      <c r="C137" s="243">
        <v>0</v>
      </c>
      <c r="D137" s="243">
        <v>2025</v>
      </c>
      <c r="E137" s="243">
        <v>2016.1625</v>
      </c>
      <c r="F137" s="244">
        <f t="shared" si="12"/>
        <v>0.995635802469136</v>
      </c>
      <c r="G137" s="245">
        <f t="shared" si="13"/>
        <v>43.6398809523809</v>
      </c>
      <c r="H137" s="216">
        <v>46.2</v>
      </c>
    </row>
    <row r="138" s="215" customFormat="1" ht="36" customHeight="1" spans="1:8">
      <c r="A138" s="240">
        <v>21205</v>
      </c>
      <c r="B138" s="235" t="s">
        <v>183</v>
      </c>
      <c r="C138" s="237">
        <f>C139+C140</f>
        <v>1764</v>
      </c>
      <c r="D138" s="237">
        <f>D139+D140</f>
        <v>1764.1578</v>
      </c>
      <c r="E138" s="237">
        <f>E139+E140</f>
        <v>1302.5025</v>
      </c>
      <c r="F138" s="238">
        <f t="shared" si="12"/>
        <v>0.738314055579382</v>
      </c>
      <c r="G138" s="239">
        <f t="shared" si="13"/>
        <v>0.738380102040816</v>
      </c>
      <c r="H138" s="215">
        <v>1764</v>
      </c>
    </row>
    <row r="139" s="217" customFormat="1" ht="36" customHeight="1" spans="1:8">
      <c r="A139" s="246">
        <v>2120501</v>
      </c>
      <c r="B139" s="242" t="s">
        <v>184</v>
      </c>
      <c r="C139" s="243">
        <v>1764</v>
      </c>
      <c r="D139" s="243">
        <v>1764</v>
      </c>
      <c r="E139" s="243">
        <v>1302.3447</v>
      </c>
      <c r="F139" s="244">
        <f t="shared" si="12"/>
        <v>0.738290646258503</v>
      </c>
      <c r="G139" s="245">
        <f t="shared" si="13"/>
        <v>0.738290646258503</v>
      </c>
      <c r="H139" s="217">
        <v>1764</v>
      </c>
    </row>
    <row r="140" s="217" customFormat="1" ht="36" customHeight="1" spans="1:7">
      <c r="A140" s="241">
        <v>2120598</v>
      </c>
      <c r="B140" s="242" t="s">
        <v>185</v>
      </c>
      <c r="C140" s="243">
        <v>0</v>
      </c>
      <c r="D140" s="243">
        <v>0.1578</v>
      </c>
      <c r="E140" s="243">
        <v>0.1578</v>
      </c>
      <c r="F140" s="244">
        <f t="shared" si="12"/>
        <v>1</v>
      </c>
      <c r="G140" s="239"/>
    </row>
    <row r="141" s="215" customFormat="1" ht="36" customHeight="1" spans="1:8">
      <c r="A141" s="240">
        <v>21299</v>
      </c>
      <c r="B141" s="235" t="s">
        <v>186</v>
      </c>
      <c r="C141" s="237">
        <f>SUM(C142:C142)</f>
        <v>8435.43</v>
      </c>
      <c r="D141" s="237">
        <f>SUM(D142:D142)</f>
        <v>10954.12</v>
      </c>
      <c r="E141" s="237">
        <f>SUM(E142:E142)</f>
        <v>4025.687753</v>
      </c>
      <c r="F141" s="238">
        <f t="shared" si="12"/>
        <v>0.367504441525198</v>
      </c>
      <c r="G141" s="239">
        <f>E141/H141</f>
        <v>1.054353488074</v>
      </c>
      <c r="H141" s="215">
        <v>3818.157571</v>
      </c>
    </row>
    <row r="142" s="217" customFormat="1" ht="36" customHeight="1" spans="1:8">
      <c r="A142" s="241">
        <v>2129999</v>
      </c>
      <c r="B142" s="242" t="s">
        <v>187</v>
      </c>
      <c r="C142" s="243">
        <v>8435.43</v>
      </c>
      <c r="D142" s="243">
        <v>10954.12</v>
      </c>
      <c r="E142" s="243">
        <v>4025.687753</v>
      </c>
      <c r="F142" s="244">
        <f t="shared" si="12"/>
        <v>0.367504441525198</v>
      </c>
      <c r="G142" s="245">
        <f>E142/H142</f>
        <v>1.054353488074</v>
      </c>
      <c r="H142" s="217">
        <v>3818.157571</v>
      </c>
    </row>
    <row r="143" s="215" customFormat="1" ht="36" customHeight="1" spans="1:8">
      <c r="A143" s="240">
        <v>213</v>
      </c>
      <c r="B143" s="235" t="s">
        <v>58</v>
      </c>
      <c r="C143" s="237">
        <f>C144+C153+C157+C162+C165+C167</f>
        <v>22550.672562</v>
      </c>
      <c r="D143" s="237">
        <f>D144+D153+D157+D162+D165+D167</f>
        <v>28049.720861</v>
      </c>
      <c r="E143" s="237">
        <f>E144+E153+E157+E162+E165+E167</f>
        <v>22583.418551</v>
      </c>
      <c r="F143" s="238">
        <f t="shared" si="12"/>
        <v>0.805120972964823</v>
      </c>
      <c r="G143" s="239">
        <f>E143/H143</f>
        <v>0.933973783566761</v>
      </c>
      <c r="H143" s="215">
        <v>24179.92769</v>
      </c>
    </row>
    <row r="144" s="215" customFormat="1" ht="36" customHeight="1" spans="1:8">
      <c r="A144" s="240">
        <v>21301</v>
      </c>
      <c r="B144" s="235" t="s">
        <v>188</v>
      </c>
      <c r="C144" s="237">
        <f>SUM(C145:C152)</f>
        <v>5486.913245</v>
      </c>
      <c r="D144" s="237">
        <f>SUM(D145:D152)</f>
        <v>6224.231845</v>
      </c>
      <c r="E144" s="237">
        <f>SUM(E145:E152)</f>
        <v>4847.031224</v>
      </c>
      <c r="F144" s="238">
        <f t="shared" si="12"/>
        <v>0.778735648784304</v>
      </c>
      <c r="G144" s="239">
        <f>E144/H144</f>
        <v>0.519364254030232</v>
      </c>
      <c r="H144" s="215">
        <v>9332.62385</v>
      </c>
    </row>
    <row r="145" s="217" customFormat="1" ht="36" customHeight="1" spans="1:7">
      <c r="A145" s="246">
        <v>2130104</v>
      </c>
      <c r="B145" s="242" t="s">
        <v>71</v>
      </c>
      <c r="C145" s="243"/>
      <c r="D145" s="243"/>
      <c r="E145" s="243"/>
      <c r="F145" s="238" t="s">
        <v>51</v>
      </c>
      <c r="G145" s="248" t="s">
        <v>51</v>
      </c>
    </row>
    <row r="146" s="217" customFormat="1" ht="36" customHeight="1" spans="1:8">
      <c r="A146" s="246">
        <v>2130108</v>
      </c>
      <c r="B146" s="242" t="s">
        <v>189</v>
      </c>
      <c r="C146" s="243">
        <v>2.7</v>
      </c>
      <c r="D146" s="243">
        <v>2.7</v>
      </c>
      <c r="E146" s="243">
        <v>2.283</v>
      </c>
      <c r="F146" s="238" t="s">
        <v>51</v>
      </c>
      <c r="G146" s="247">
        <f>E146/H146</f>
        <v>0.0642523035703229</v>
      </c>
      <c r="H146" s="217">
        <v>35.5318</v>
      </c>
    </row>
    <row r="147" s="216" customFormat="1" ht="36" customHeight="1" spans="1:7">
      <c r="A147" s="246">
        <v>2130119</v>
      </c>
      <c r="B147" s="242" t="s">
        <v>190</v>
      </c>
      <c r="C147" s="243"/>
      <c r="D147" s="243"/>
      <c r="E147" s="243"/>
      <c r="F147" s="238" t="s">
        <v>51</v>
      </c>
      <c r="G147" s="244" t="s">
        <v>51</v>
      </c>
    </row>
    <row r="148" s="216" customFormat="1" ht="36" customHeight="1" spans="1:8">
      <c r="A148" s="241">
        <v>2130122</v>
      </c>
      <c r="B148" s="242" t="s">
        <v>191</v>
      </c>
      <c r="C148" s="243">
        <v>2131.107845</v>
      </c>
      <c r="D148" s="243">
        <v>3214.926445</v>
      </c>
      <c r="E148" s="243">
        <v>3280.355478</v>
      </c>
      <c r="F148" s="244">
        <f>E148/D148</f>
        <v>1.02035164229084</v>
      </c>
      <c r="G148" s="247">
        <f>E148/H148</f>
        <v>0.539789431764784</v>
      </c>
      <c r="H148" s="216">
        <v>6077.102079</v>
      </c>
    </row>
    <row r="149" s="216" customFormat="1" ht="36" customHeight="1" spans="1:8">
      <c r="A149" s="241">
        <v>2130124</v>
      </c>
      <c r="B149" s="242" t="s">
        <v>192</v>
      </c>
      <c r="C149" s="243"/>
      <c r="D149" s="243"/>
      <c r="E149" s="243"/>
      <c r="F149" s="244" t="s">
        <v>51</v>
      </c>
      <c r="G149" s="247" t="s">
        <v>51</v>
      </c>
      <c r="H149" s="216">
        <v>35</v>
      </c>
    </row>
    <row r="150" s="217" customFormat="1" ht="36" customHeight="1" spans="1:8">
      <c r="A150" s="246">
        <v>2130126</v>
      </c>
      <c r="B150" s="242" t="s">
        <v>193</v>
      </c>
      <c r="C150" s="243">
        <v>1216.5</v>
      </c>
      <c r="D150" s="243">
        <v>870</v>
      </c>
      <c r="E150" s="243">
        <v>826</v>
      </c>
      <c r="F150" s="244">
        <f>E150/D150</f>
        <v>0.949425287356322</v>
      </c>
      <c r="G150" s="247">
        <f>E150/H150</f>
        <v>0.639812055750837</v>
      </c>
      <c r="H150" s="216">
        <v>1291.00412</v>
      </c>
    </row>
    <row r="151" s="217" customFormat="1" ht="36" customHeight="1" spans="1:7">
      <c r="A151" s="246">
        <v>2130153</v>
      </c>
      <c r="B151" s="242" t="s">
        <v>194</v>
      </c>
      <c r="C151" s="243"/>
      <c r="D151" s="243"/>
      <c r="E151" s="243"/>
      <c r="F151" s="244" t="s">
        <v>51</v>
      </c>
      <c r="G151" s="247" t="s">
        <v>51</v>
      </c>
    </row>
    <row r="152" s="217" customFormat="1" ht="36" customHeight="1" spans="1:8">
      <c r="A152" s="246">
        <v>2130199</v>
      </c>
      <c r="B152" s="242" t="s">
        <v>195</v>
      </c>
      <c r="C152" s="243">
        <v>2136.6054</v>
      </c>
      <c r="D152" s="243">
        <v>2136.6054</v>
      </c>
      <c r="E152" s="243">
        <v>738.392746</v>
      </c>
      <c r="F152" s="244">
        <f>E152/D152</f>
        <v>0.345591537866562</v>
      </c>
      <c r="G152" s="245">
        <f>E152/H152</f>
        <v>0.389861806839865</v>
      </c>
      <c r="H152" s="217">
        <v>1893.985851</v>
      </c>
    </row>
    <row r="153" s="215" customFormat="1" ht="36" customHeight="1" spans="1:8">
      <c r="A153" s="240">
        <v>21302</v>
      </c>
      <c r="B153" s="235" t="s">
        <v>196</v>
      </c>
      <c r="C153" s="237">
        <f>SUM(C154:C156)</f>
        <v>13254.228055</v>
      </c>
      <c r="D153" s="237">
        <f>SUM(D154:D156)</f>
        <v>17785.957754</v>
      </c>
      <c r="E153" s="237">
        <f>SUM(E154:E156)</f>
        <v>13859.719165</v>
      </c>
      <c r="F153" s="238">
        <f>E153/D153</f>
        <v>0.779250651367537</v>
      </c>
      <c r="G153" s="239">
        <f>E153/H153</f>
        <v>1.11873498852984</v>
      </c>
      <c r="H153" s="215">
        <v>12388.742023</v>
      </c>
    </row>
    <row r="154" s="217" customFormat="1" ht="36" customHeight="1" spans="1:8">
      <c r="A154" s="246">
        <v>2130205</v>
      </c>
      <c r="B154" s="242" t="s">
        <v>197</v>
      </c>
      <c r="C154" s="243">
        <v>13254.228055</v>
      </c>
      <c r="D154" s="243">
        <v>17785.957754</v>
      </c>
      <c r="E154" s="243">
        <v>13859.719165</v>
      </c>
      <c r="F154" s="244">
        <f>E154/D154</f>
        <v>0.779250651367537</v>
      </c>
      <c r="G154" s="245">
        <f>E154/H154</f>
        <v>1.11876207995069</v>
      </c>
      <c r="H154" s="217">
        <v>12388.442023</v>
      </c>
    </row>
    <row r="155" s="217" customFormat="1" ht="36" customHeight="1" spans="1:7">
      <c r="A155" s="246">
        <v>2130221</v>
      </c>
      <c r="B155" s="242" t="s">
        <v>198</v>
      </c>
      <c r="C155" s="243"/>
      <c r="D155" s="243"/>
      <c r="E155" s="243"/>
      <c r="F155" s="238" t="s">
        <v>51</v>
      </c>
      <c r="G155" s="238" t="s">
        <v>51</v>
      </c>
    </row>
    <row r="156" s="217" customFormat="1" ht="36" customHeight="1" spans="1:7">
      <c r="A156" s="241">
        <v>2130299</v>
      </c>
      <c r="B156" s="242" t="s">
        <v>199</v>
      </c>
      <c r="C156" s="243"/>
      <c r="D156" s="243"/>
      <c r="E156" s="243"/>
      <c r="F156" s="238" t="s">
        <v>51</v>
      </c>
      <c r="G156" s="238" t="s">
        <v>51</v>
      </c>
    </row>
    <row r="157" s="215" customFormat="1" ht="36" customHeight="1" spans="1:8">
      <c r="A157" s="240">
        <v>21303</v>
      </c>
      <c r="B157" s="235" t="s">
        <v>200</v>
      </c>
      <c r="C157" s="237">
        <f>SUM(C158:C161)</f>
        <v>695.831262</v>
      </c>
      <c r="D157" s="237">
        <f>SUM(D158:D161)</f>
        <v>695.831262</v>
      </c>
      <c r="E157" s="237">
        <f>SUM(E158:E161)</f>
        <v>844.248162</v>
      </c>
      <c r="F157" s="238">
        <f>E157/D157</f>
        <v>1.21329438343056</v>
      </c>
      <c r="G157" s="239">
        <f>E157/H157</f>
        <v>0.891842899432759</v>
      </c>
      <c r="H157" s="215">
        <v>946.633272</v>
      </c>
    </row>
    <row r="158" s="216" customFormat="1" ht="36" customHeight="1" spans="1:7">
      <c r="A158" s="241">
        <v>2130306</v>
      </c>
      <c r="B158" s="242" t="s">
        <v>201</v>
      </c>
      <c r="C158" s="243">
        <v>50.2462</v>
      </c>
      <c r="D158" s="243">
        <v>50.2462</v>
      </c>
      <c r="E158" s="243">
        <v>25.1231</v>
      </c>
      <c r="F158" s="244">
        <f>E158/D158</f>
        <v>0.5</v>
      </c>
      <c r="G158" s="248" t="s">
        <v>51</v>
      </c>
    </row>
    <row r="159" s="216" customFormat="1" ht="36" customHeight="1" spans="1:8">
      <c r="A159" s="246">
        <v>2130311</v>
      </c>
      <c r="B159" s="242" t="s">
        <v>202</v>
      </c>
      <c r="C159" s="243">
        <v>40</v>
      </c>
      <c r="D159" s="243">
        <v>40</v>
      </c>
      <c r="E159" s="243">
        <v>40</v>
      </c>
      <c r="F159" s="244">
        <f>E159/D159</f>
        <v>1</v>
      </c>
      <c r="G159" s="239">
        <f>E159/H159</f>
        <v>1.33333333333333</v>
      </c>
      <c r="H159" s="216">
        <v>30</v>
      </c>
    </row>
    <row r="160" s="217" customFormat="1" ht="36" customHeight="1" spans="1:8">
      <c r="A160" s="246">
        <v>2130314</v>
      </c>
      <c r="B160" s="242" t="s">
        <v>203</v>
      </c>
      <c r="C160" s="243"/>
      <c r="D160" s="243"/>
      <c r="E160" s="243"/>
      <c r="F160" s="238" t="s">
        <v>51</v>
      </c>
      <c r="G160" s="248" t="s">
        <v>51</v>
      </c>
      <c r="H160" s="217">
        <v>200</v>
      </c>
    </row>
    <row r="161" s="217" customFormat="1" ht="36" customHeight="1" spans="1:8">
      <c r="A161" s="246">
        <v>2130399</v>
      </c>
      <c r="B161" s="242" t="s">
        <v>204</v>
      </c>
      <c r="C161" s="243">
        <v>605.585062</v>
      </c>
      <c r="D161" s="243">
        <v>605.585062</v>
      </c>
      <c r="E161" s="243">
        <v>779.125062</v>
      </c>
      <c r="F161" s="238">
        <f>E161/D161</f>
        <v>1.28656585323764</v>
      </c>
      <c r="G161" s="239">
        <f>E161/H161</f>
        <v>1.25261263987138</v>
      </c>
      <c r="H161" s="217">
        <v>622</v>
      </c>
    </row>
    <row r="162" s="215" customFormat="1" ht="36" customHeight="1" spans="1:8">
      <c r="A162" s="240">
        <v>21305</v>
      </c>
      <c r="B162" s="235" t="s">
        <v>205</v>
      </c>
      <c r="C162" s="237">
        <f>C164+C163</f>
        <v>70</v>
      </c>
      <c r="D162" s="237">
        <f>D164+D163</f>
        <v>0</v>
      </c>
      <c r="E162" s="237">
        <f>SUM(E163:E164)</f>
        <v>0</v>
      </c>
      <c r="F162" s="238" t="s">
        <v>51</v>
      </c>
      <c r="G162" s="238" t="s">
        <v>51</v>
      </c>
      <c r="H162" s="215">
        <v>100</v>
      </c>
    </row>
    <row r="163" s="217" customFormat="1" ht="36" customHeight="1" spans="1:8">
      <c r="A163" s="241">
        <v>2130505</v>
      </c>
      <c r="B163" s="242" t="s">
        <v>206</v>
      </c>
      <c r="C163" s="243"/>
      <c r="D163" s="243"/>
      <c r="E163" s="243"/>
      <c r="F163" s="238" t="s">
        <v>51</v>
      </c>
      <c r="G163" s="248" t="s">
        <v>51</v>
      </c>
      <c r="H163" s="217">
        <v>30</v>
      </c>
    </row>
    <row r="164" s="217" customFormat="1" ht="36" customHeight="1" spans="1:8">
      <c r="A164" s="241">
        <v>2130506</v>
      </c>
      <c r="B164" s="242" t="s">
        <v>207</v>
      </c>
      <c r="C164" s="243">
        <v>70</v>
      </c>
      <c r="D164" s="243">
        <v>0</v>
      </c>
      <c r="E164" s="243">
        <v>0</v>
      </c>
      <c r="F164" s="238" t="s">
        <v>51</v>
      </c>
      <c r="G164" s="238" t="s">
        <v>51</v>
      </c>
      <c r="H164" s="217">
        <v>70</v>
      </c>
    </row>
    <row r="165" s="215" customFormat="1" ht="36" customHeight="1" spans="1:8">
      <c r="A165" s="240">
        <v>21307</v>
      </c>
      <c r="B165" s="235" t="s">
        <v>208</v>
      </c>
      <c r="C165" s="237">
        <f>C166</f>
        <v>3025</v>
      </c>
      <c r="D165" s="237">
        <f>D166</f>
        <v>3325</v>
      </c>
      <c r="E165" s="237">
        <f>E166</f>
        <v>3013.72</v>
      </c>
      <c r="F165" s="238">
        <f>E165/D165</f>
        <v>0.906381954887218</v>
      </c>
      <c r="G165" s="239">
        <f>E165/H165</f>
        <v>2.16035952668663</v>
      </c>
      <c r="H165" s="215">
        <v>1395.008545</v>
      </c>
    </row>
    <row r="166" s="217" customFormat="1" ht="36" customHeight="1" spans="1:8">
      <c r="A166" s="246">
        <v>2130705</v>
      </c>
      <c r="B166" s="242" t="s">
        <v>209</v>
      </c>
      <c r="C166" s="243">
        <v>3025</v>
      </c>
      <c r="D166" s="243">
        <v>3325</v>
      </c>
      <c r="E166" s="243">
        <v>3013.72</v>
      </c>
      <c r="F166" s="244">
        <f>E166/D166</f>
        <v>0.906381954887218</v>
      </c>
      <c r="G166" s="239">
        <f>E166/H166</f>
        <v>2.16035952668663</v>
      </c>
      <c r="H166" s="217">
        <v>1395.008545</v>
      </c>
    </row>
    <row r="167" s="218" customFormat="1" ht="36" customHeight="1" spans="1:8">
      <c r="A167" s="240">
        <v>21308</v>
      </c>
      <c r="B167" s="235" t="s">
        <v>210</v>
      </c>
      <c r="C167" s="237">
        <f>SUM(C168)</f>
        <v>18.7</v>
      </c>
      <c r="D167" s="237">
        <f>SUM(D168)</f>
        <v>18.7</v>
      </c>
      <c r="E167" s="237">
        <f>SUM(E168)</f>
        <v>18.7</v>
      </c>
      <c r="F167" s="238">
        <f>E167/D167</f>
        <v>1</v>
      </c>
      <c r="G167" s="239">
        <f>E167/H167</f>
        <v>1.10520094562648</v>
      </c>
      <c r="H167" s="218">
        <v>16.92</v>
      </c>
    </row>
    <row r="168" s="216" customFormat="1" ht="36" customHeight="1" spans="1:8">
      <c r="A168" s="246">
        <v>2130803</v>
      </c>
      <c r="B168" s="242" t="s">
        <v>211</v>
      </c>
      <c r="C168" s="243">
        <v>18.7</v>
      </c>
      <c r="D168" s="243">
        <v>18.7</v>
      </c>
      <c r="E168" s="243">
        <v>18.7</v>
      </c>
      <c r="F168" s="244">
        <f>E168/D168</f>
        <v>1</v>
      </c>
      <c r="G168" s="239">
        <f>E168/H168</f>
        <v>1.10520094562648</v>
      </c>
      <c r="H168" s="216">
        <v>16.92</v>
      </c>
    </row>
    <row r="169" s="218" customFormat="1" ht="36" customHeight="1" spans="1:8">
      <c r="A169" s="240">
        <v>214</v>
      </c>
      <c r="B169" s="235" t="s">
        <v>59</v>
      </c>
      <c r="C169" s="237"/>
      <c r="D169" s="237"/>
      <c r="E169" s="237"/>
      <c r="F169" s="238" t="s">
        <v>51</v>
      </c>
      <c r="G169" s="239">
        <f>E169/H169</f>
        <v>0</v>
      </c>
      <c r="H169" s="218">
        <v>300</v>
      </c>
    </row>
    <row r="170" s="218" customFormat="1" ht="36" customHeight="1" spans="1:8">
      <c r="A170" s="240">
        <v>21401</v>
      </c>
      <c r="B170" s="235" t="s">
        <v>212</v>
      </c>
      <c r="C170" s="237"/>
      <c r="D170" s="237"/>
      <c r="E170" s="237"/>
      <c r="F170" s="238" t="s">
        <v>51</v>
      </c>
      <c r="G170" s="248" t="s">
        <v>51</v>
      </c>
      <c r="H170" s="218">
        <v>290</v>
      </c>
    </row>
    <row r="171" s="216" customFormat="1" ht="36" customHeight="1" spans="1:8">
      <c r="A171" s="246">
        <v>2140106</v>
      </c>
      <c r="B171" s="242" t="s">
        <v>213</v>
      </c>
      <c r="C171" s="243"/>
      <c r="D171" s="243"/>
      <c r="E171" s="243"/>
      <c r="F171" s="238" t="s">
        <v>51</v>
      </c>
      <c r="G171" s="248" t="s">
        <v>51</v>
      </c>
      <c r="H171" s="216">
        <v>290</v>
      </c>
    </row>
    <row r="172" s="218" customFormat="1" ht="36" customHeight="1" spans="1:8">
      <c r="A172" s="240">
        <v>21402</v>
      </c>
      <c r="B172" s="235" t="s">
        <v>214</v>
      </c>
      <c r="C172" s="237"/>
      <c r="D172" s="237"/>
      <c r="E172" s="237"/>
      <c r="F172" s="238" t="s">
        <v>51</v>
      </c>
      <c r="G172" s="238" t="s">
        <v>51</v>
      </c>
      <c r="H172" s="218">
        <v>10</v>
      </c>
    </row>
    <row r="173" s="216" customFormat="1" ht="36" customHeight="1" spans="1:8">
      <c r="A173" s="246">
        <v>2140206</v>
      </c>
      <c r="B173" s="242" t="s">
        <v>215</v>
      </c>
      <c r="C173" s="243"/>
      <c r="D173" s="243"/>
      <c r="E173" s="243"/>
      <c r="F173" s="238" t="s">
        <v>51</v>
      </c>
      <c r="G173" s="238" t="s">
        <v>51</v>
      </c>
      <c r="H173" s="216">
        <v>10</v>
      </c>
    </row>
    <row r="174" s="218" customFormat="1" ht="36" customHeight="1" spans="1:8">
      <c r="A174" s="240">
        <v>220</v>
      </c>
      <c r="B174" s="235" t="s">
        <v>60</v>
      </c>
      <c r="C174" s="237">
        <f>C175</f>
        <v>384.497049</v>
      </c>
      <c r="D174" s="237">
        <f>D175</f>
        <v>384.497049</v>
      </c>
      <c r="E174" s="237">
        <f>E175</f>
        <v>383.06312</v>
      </c>
      <c r="F174" s="238">
        <f>E174/D174</f>
        <v>0.996270637177244</v>
      </c>
      <c r="G174" s="248">
        <f>E174/H174</f>
        <v>1.5963734371558</v>
      </c>
      <c r="H174" s="218">
        <v>239.95834</v>
      </c>
    </row>
    <row r="175" s="218" customFormat="1" ht="36" customHeight="1" spans="1:8">
      <c r="A175" s="240">
        <v>22001</v>
      </c>
      <c r="B175" s="235" t="s">
        <v>216</v>
      </c>
      <c r="C175" s="237">
        <f>C176</f>
        <v>384.497049</v>
      </c>
      <c r="D175" s="237">
        <f>D176</f>
        <v>384.497049</v>
      </c>
      <c r="E175" s="237">
        <f>E176</f>
        <v>383.06312</v>
      </c>
      <c r="F175" s="238">
        <f t="shared" ref="F175:F180" si="14">E175/D175</f>
        <v>0.996270637177244</v>
      </c>
      <c r="G175" s="248">
        <f>E175/H175</f>
        <v>1.5963734371558</v>
      </c>
      <c r="H175" s="218">
        <v>239.95834</v>
      </c>
    </row>
    <row r="176" s="216" customFormat="1" ht="36" customHeight="1" spans="1:8">
      <c r="A176" s="246">
        <v>2200109</v>
      </c>
      <c r="B176" s="242" t="s">
        <v>217</v>
      </c>
      <c r="C176" s="243">
        <v>384.497049</v>
      </c>
      <c r="D176" s="243">
        <v>384.497049</v>
      </c>
      <c r="E176" s="243">
        <v>383.06312</v>
      </c>
      <c r="F176" s="244">
        <f t="shared" si="14"/>
        <v>0.996270637177244</v>
      </c>
      <c r="G176" s="248">
        <f>E176/H176</f>
        <v>1.5963734371558</v>
      </c>
      <c r="H176" s="216">
        <v>239.95834</v>
      </c>
    </row>
    <row r="177" s="215" customFormat="1" ht="36" customHeight="1" spans="1:8">
      <c r="A177" s="234">
        <v>221</v>
      </c>
      <c r="B177" s="235" t="s">
        <v>61</v>
      </c>
      <c r="C177" s="237">
        <f>C181+C178</f>
        <v>45.459875</v>
      </c>
      <c r="D177" s="237">
        <f>D181+D178</f>
        <v>49.559875</v>
      </c>
      <c r="E177" s="237">
        <f>E181+E178</f>
        <v>56.056175</v>
      </c>
      <c r="F177" s="238">
        <f t="shared" si="14"/>
        <v>1.13107983020538</v>
      </c>
      <c r="G177" s="248">
        <f>E177/H177</f>
        <v>0.0309667517251635</v>
      </c>
      <c r="H177" s="215">
        <v>1810.2052</v>
      </c>
    </row>
    <row r="178" s="215" customFormat="1" ht="36" customHeight="1" spans="1:8">
      <c r="A178" s="240">
        <v>22101</v>
      </c>
      <c r="B178" s="235" t="s">
        <v>218</v>
      </c>
      <c r="C178" s="237">
        <f>SUM(C179:C180)</f>
        <v>45.459875</v>
      </c>
      <c r="D178" s="237">
        <f>SUM(D179:D180)</f>
        <v>49.559875</v>
      </c>
      <c r="E178" s="237">
        <f>SUM(E179:E180)</f>
        <v>45.459875</v>
      </c>
      <c r="F178" s="238">
        <f t="shared" si="14"/>
        <v>0.917271784886463</v>
      </c>
      <c r="G178" s="248" t="s">
        <v>51</v>
      </c>
      <c r="H178" s="215">
        <v>1808.6609</v>
      </c>
    </row>
    <row r="179" s="215" customFormat="1" ht="36" customHeight="1" spans="1:7">
      <c r="A179" s="241">
        <v>2210105</v>
      </c>
      <c r="B179" s="242" t="s">
        <v>219</v>
      </c>
      <c r="C179" s="243">
        <v>6.9575</v>
      </c>
      <c r="D179" s="243">
        <v>11.0575</v>
      </c>
      <c r="E179" s="243">
        <v>6.9575</v>
      </c>
      <c r="F179" s="244">
        <f t="shared" si="14"/>
        <v>0.629210942799005</v>
      </c>
      <c r="G179" s="248" t="s">
        <v>51</v>
      </c>
    </row>
    <row r="180" s="217" customFormat="1" ht="36" customHeight="1" spans="1:8">
      <c r="A180" s="246">
        <v>2210108</v>
      </c>
      <c r="B180" s="242" t="s">
        <v>220</v>
      </c>
      <c r="C180" s="243">
        <v>38.502375</v>
      </c>
      <c r="D180" s="243">
        <v>38.502375</v>
      </c>
      <c r="E180" s="243">
        <v>38.502375</v>
      </c>
      <c r="F180" s="244">
        <f t="shared" si="14"/>
        <v>1</v>
      </c>
      <c r="G180" s="248" t="s">
        <v>51</v>
      </c>
      <c r="H180" s="217">
        <v>1808.6609</v>
      </c>
    </row>
    <row r="181" s="215" customFormat="1" ht="36" customHeight="1" spans="1:8">
      <c r="A181" s="234">
        <v>22102</v>
      </c>
      <c r="B181" s="235" t="s">
        <v>221</v>
      </c>
      <c r="C181" s="237">
        <f t="shared" ref="C181:C186" si="15">C182</f>
        <v>0</v>
      </c>
      <c r="D181" s="237">
        <f t="shared" ref="D181:D186" si="16">D182</f>
        <v>0</v>
      </c>
      <c r="E181" s="237">
        <f>E182</f>
        <v>10.5963</v>
      </c>
      <c r="F181" s="238" t="s">
        <v>51</v>
      </c>
      <c r="G181" s="239">
        <f t="shared" ref="G181:G187" si="17">E181/H181</f>
        <v>6.86155539726737</v>
      </c>
      <c r="H181" s="215">
        <v>1.5443</v>
      </c>
    </row>
    <row r="182" s="217" customFormat="1" ht="36" customHeight="1" spans="1:8">
      <c r="A182" s="241">
        <v>2210203</v>
      </c>
      <c r="B182" s="242" t="s">
        <v>222</v>
      </c>
      <c r="C182" s="243">
        <v>0</v>
      </c>
      <c r="D182" s="243">
        <v>0</v>
      </c>
      <c r="E182" s="243">
        <f>925.021121-914.424821</f>
        <v>10.5963</v>
      </c>
      <c r="F182" s="238" t="s">
        <v>51</v>
      </c>
      <c r="G182" s="239">
        <f t="shared" si="17"/>
        <v>6.86155539726737</v>
      </c>
      <c r="H182" s="217">
        <v>1.5443</v>
      </c>
    </row>
    <row r="183" s="215" customFormat="1" ht="36" customHeight="1" spans="1:8">
      <c r="A183" s="234">
        <v>224</v>
      </c>
      <c r="B183" s="235" t="s">
        <v>62</v>
      </c>
      <c r="C183" s="237">
        <f t="shared" si="15"/>
        <v>25</v>
      </c>
      <c r="D183" s="237">
        <f t="shared" si="16"/>
        <v>25</v>
      </c>
      <c r="E183" s="237">
        <f>E184+E186</f>
        <v>942.238894</v>
      </c>
      <c r="F183" s="238">
        <f>E183/D183</f>
        <v>37.68955576</v>
      </c>
      <c r="G183" s="239">
        <f t="shared" si="17"/>
        <v>19.0120842211461</v>
      </c>
      <c r="H183" s="215">
        <v>49.56</v>
      </c>
    </row>
    <row r="184" s="215" customFormat="1" ht="36" customHeight="1" spans="1:8">
      <c r="A184" s="234">
        <v>22402</v>
      </c>
      <c r="B184" s="235" t="s">
        <v>223</v>
      </c>
      <c r="C184" s="237">
        <f t="shared" si="15"/>
        <v>25</v>
      </c>
      <c r="D184" s="237">
        <f t="shared" si="16"/>
        <v>25</v>
      </c>
      <c r="E184" s="237">
        <f>E185</f>
        <v>18.718403</v>
      </c>
      <c r="F184" s="238">
        <f>E184/D184</f>
        <v>0.74873612</v>
      </c>
      <c r="G184" s="239">
        <f t="shared" si="17"/>
        <v>0.377691747376917</v>
      </c>
      <c r="H184" s="215">
        <v>49.56</v>
      </c>
    </row>
    <row r="185" s="217" customFormat="1" ht="36" customHeight="1" spans="1:8">
      <c r="A185" s="241">
        <v>2240299</v>
      </c>
      <c r="B185" s="242" t="s">
        <v>224</v>
      </c>
      <c r="C185" s="243">
        <v>25</v>
      </c>
      <c r="D185" s="243">
        <v>25</v>
      </c>
      <c r="E185" s="243">
        <v>18.718403</v>
      </c>
      <c r="F185" s="244">
        <f>E185/D185</f>
        <v>0.74873612</v>
      </c>
      <c r="G185" s="239">
        <f t="shared" si="17"/>
        <v>0.377691747376917</v>
      </c>
      <c r="H185" s="217">
        <v>49.56</v>
      </c>
    </row>
    <row r="186" s="215" customFormat="1" ht="36" customHeight="1" spans="1:7">
      <c r="A186" s="234">
        <v>22407</v>
      </c>
      <c r="B186" s="235" t="s">
        <v>225</v>
      </c>
      <c r="C186" s="237">
        <v>0</v>
      </c>
      <c r="D186" s="237">
        <v>0</v>
      </c>
      <c r="E186" s="237">
        <v>923.520491</v>
      </c>
      <c r="F186" s="238" t="s">
        <v>51</v>
      </c>
      <c r="G186" s="248" t="s">
        <v>51</v>
      </c>
    </row>
    <row r="187" s="217" customFormat="1" ht="36" customHeight="1" spans="1:7">
      <c r="A187" s="241">
        <v>2240704</v>
      </c>
      <c r="B187" s="242" t="s">
        <v>226</v>
      </c>
      <c r="C187" s="243">
        <v>0</v>
      </c>
      <c r="D187" s="243">
        <v>0</v>
      </c>
      <c r="E187" s="243">
        <v>923.520491</v>
      </c>
      <c r="F187" s="238" t="s">
        <v>51</v>
      </c>
      <c r="G187" s="248" t="s">
        <v>51</v>
      </c>
    </row>
  </sheetData>
  <autoFilter ref="A1:H187"/>
  <mergeCells count="8">
    <mergeCell ref="A1:G1"/>
    <mergeCell ref="A2:G2"/>
    <mergeCell ref="A3:B3"/>
    <mergeCell ref="C3:C4"/>
    <mergeCell ref="D3:D4"/>
    <mergeCell ref="E3:E4"/>
    <mergeCell ref="F3:F4"/>
    <mergeCell ref="G3:G4"/>
  </mergeCells>
  <pageMargins left="0.196527777777778" right="0.15625" top="0.393055555555556" bottom="0.313888888888889" header="0.15625" footer="0.196527777777778"/>
  <pageSetup paperSize="9" scale="96" fitToHeight="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23"/>
  <sheetViews>
    <sheetView workbookViewId="0">
      <selection activeCell="C9" sqref="C9"/>
    </sheetView>
  </sheetViews>
  <sheetFormatPr defaultColWidth="9.95833333333333" defaultRowHeight="14.25" outlineLevelCol="4"/>
  <cols>
    <col min="1" max="1" width="17.2833333333333" style="9" customWidth="1"/>
    <col min="2" max="2" width="50.4666666666667" style="9" customWidth="1"/>
    <col min="3" max="3" width="11.8916666666667" style="9"/>
    <col min="4" max="16384" width="9.95833333333333" style="9"/>
  </cols>
  <sheetData>
    <row r="1" s="9" customFormat="1" ht="37.5" customHeight="1" spans="1:3">
      <c r="A1" s="10" t="s">
        <v>227</v>
      </c>
      <c r="B1" s="10"/>
      <c r="C1" s="10"/>
    </row>
    <row r="2" s="9" customFormat="1" ht="21" customHeight="1" spans="1:5">
      <c r="A2" s="207"/>
      <c r="B2" s="207"/>
      <c r="C2" s="208" t="s">
        <v>25</v>
      </c>
      <c r="D2" s="208"/>
      <c r="E2" s="208"/>
    </row>
    <row r="3" s="9" customFormat="1" ht="25.5" customHeight="1" spans="1:3">
      <c r="A3" s="180" t="s">
        <v>228</v>
      </c>
      <c r="B3" s="180"/>
      <c r="C3" s="209" t="s">
        <v>29</v>
      </c>
    </row>
    <row r="4" s="9" customFormat="1" ht="25.5" customHeight="1" spans="1:3">
      <c r="A4" s="131" t="s">
        <v>44</v>
      </c>
      <c r="B4" s="131" t="s">
        <v>26</v>
      </c>
      <c r="C4" s="147"/>
    </row>
    <row r="5" s="9" customFormat="1" ht="21.75" customHeight="1" spans="1:3">
      <c r="A5" s="210" t="s">
        <v>229</v>
      </c>
      <c r="B5" s="210" t="s">
        <v>230</v>
      </c>
      <c r="C5" s="199">
        <f>SUM(C6:C8)</f>
        <v>6956.977978</v>
      </c>
    </row>
    <row r="6" s="9" customFormat="1" ht="21.75" customHeight="1" spans="1:3">
      <c r="A6" s="138" t="s">
        <v>231</v>
      </c>
      <c r="B6" s="138" t="s">
        <v>232</v>
      </c>
      <c r="C6" s="203">
        <v>5032.897676</v>
      </c>
    </row>
    <row r="7" s="9" customFormat="1" ht="21.75" customHeight="1" spans="1:3">
      <c r="A7" s="138" t="s">
        <v>233</v>
      </c>
      <c r="B7" s="138" t="s">
        <v>234</v>
      </c>
      <c r="C7" s="203">
        <v>1429.864802</v>
      </c>
    </row>
    <row r="8" s="9" customFormat="1" ht="21.75" customHeight="1" spans="1:3">
      <c r="A8" s="138" t="s">
        <v>235</v>
      </c>
      <c r="B8" s="138" t="s">
        <v>236</v>
      </c>
      <c r="C8" s="203">
        <v>494.2155</v>
      </c>
    </row>
    <row r="9" s="9" customFormat="1" ht="21.75" customHeight="1" spans="1:3">
      <c r="A9" s="210" t="s">
        <v>237</v>
      </c>
      <c r="B9" s="210" t="s">
        <v>238</v>
      </c>
      <c r="C9" s="199">
        <f>SUM(C10:C13)</f>
        <v>513.500662</v>
      </c>
    </row>
    <row r="10" s="9" customFormat="1" ht="21.75" customHeight="1" spans="1:3">
      <c r="A10" s="138" t="s">
        <v>239</v>
      </c>
      <c r="B10" s="138" t="s">
        <v>240</v>
      </c>
      <c r="C10" s="203">
        <v>472.062652</v>
      </c>
    </row>
    <row r="11" s="9" customFormat="1" ht="21.75" customHeight="1" spans="1:3">
      <c r="A11" s="138" t="s">
        <v>241</v>
      </c>
      <c r="B11" s="138" t="s">
        <v>242</v>
      </c>
      <c r="C11" s="211">
        <v>0</v>
      </c>
    </row>
    <row r="12" s="9" customFormat="1" ht="21.75" customHeight="1" spans="1:3">
      <c r="A12" s="138" t="s">
        <v>243</v>
      </c>
      <c r="B12" s="138" t="s">
        <v>244</v>
      </c>
      <c r="C12" s="203">
        <v>21.557164</v>
      </c>
    </row>
    <row r="13" s="9" customFormat="1" ht="21.75" customHeight="1" spans="1:3">
      <c r="A13" s="138" t="s">
        <v>245</v>
      </c>
      <c r="B13" s="138" t="s">
        <v>246</v>
      </c>
      <c r="C13" s="203">
        <v>19.880846</v>
      </c>
    </row>
    <row r="14" s="9" customFormat="1" ht="21.75" customHeight="1" spans="1:3">
      <c r="A14" s="210">
        <v>503</v>
      </c>
      <c r="B14" s="210" t="s">
        <v>247</v>
      </c>
      <c r="C14" s="199">
        <f>C15</f>
        <v>0</v>
      </c>
    </row>
    <row r="15" s="9" customFormat="1" ht="21.75" customHeight="1" spans="1:3">
      <c r="A15" s="138">
        <v>50306</v>
      </c>
      <c r="B15" s="138" t="s">
        <v>248</v>
      </c>
      <c r="C15" s="202">
        <v>0</v>
      </c>
    </row>
    <row r="16" s="9" customFormat="1" ht="21.75" customHeight="1" spans="1:3">
      <c r="A16" s="210" t="s">
        <v>249</v>
      </c>
      <c r="B16" s="210" t="s">
        <v>250</v>
      </c>
      <c r="C16" s="199">
        <f>SUM(C17:C18)</f>
        <v>3600.818971</v>
      </c>
    </row>
    <row r="17" s="9" customFormat="1" ht="21.75" customHeight="1" spans="1:3">
      <c r="A17" s="138" t="s">
        <v>251</v>
      </c>
      <c r="B17" s="138" t="s">
        <v>252</v>
      </c>
      <c r="C17" s="203">
        <v>3596.728971</v>
      </c>
    </row>
    <row r="18" s="9" customFormat="1" ht="21.75" customHeight="1" spans="1:3">
      <c r="A18" s="138" t="s">
        <v>253</v>
      </c>
      <c r="B18" s="138" t="s">
        <v>254</v>
      </c>
      <c r="C18" s="203">
        <v>4.09</v>
      </c>
    </row>
    <row r="19" s="9" customFormat="1" ht="21.75" customHeight="1" spans="1:3">
      <c r="A19" s="210" t="s">
        <v>255</v>
      </c>
      <c r="B19" s="210" t="s">
        <v>256</v>
      </c>
      <c r="C19" s="199">
        <f>SUM(C20:C22)</f>
        <v>374.882553</v>
      </c>
    </row>
    <row r="20" s="9" customFormat="1" ht="21.75" customHeight="1" spans="1:3">
      <c r="A20" s="138" t="s">
        <v>257</v>
      </c>
      <c r="B20" s="138" t="s">
        <v>258</v>
      </c>
      <c r="C20" s="203">
        <v>51.6684</v>
      </c>
    </row>
    <row r="21" s="9" customFormat="1" ht="21.75" customHeight="1" spans="1:3">
      <c r="A21" s="138" t="s">
        <v>259</v>
      </c>
      <c r="B21" s="138" t="s">
        <v>260</v>
      </c>
      <c r="C21" s="203">
        <v>323.098153</v>
      </c>
    </row>
    <row r="22" s="9" customFormat="1" ht="21.75" customHeight="1" spans="1:3">
      <c r="A22" s="138" t="s">
        <v>261</v>
      </c>
      <c r="B22" s="138" t="s">
        <v>262</v>
      </c>
      <c r="C22" s="203">
        <v>0.116</v>
      </c>
    </row>
    <row r="23" s="9" customFormat="1" ht="21.75" customHeight="1" spans="1:3">
      <c r="A23" s="141" t="s">
        <v>263</v>
      </c>
      <c r="B23" s="141"/>
      <c r="C23" s="212">
        <f>C5+C9+C14+C16+C19</f>
        <v>11446.180164</v>
      </c>
    </row>
  </sheetData>
  <mergeCells count="4">
    <mergeCell ref="A1:C1"/>
    <mergeCell ref="A3:B3"/>
    <mergeCell ref="A23:B23"/>
    <mergeCell ref="C3:C4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10"/>
  <sheetViews>
    <sheetView workbookViewId="0">
      <selection activeCell="F27" sqref="F27"/>
    </sheetView>
  </sheetViews>
  <sheetFormatPr defaultColWidth="9.95833333333333" defaultRowHeight="14.25" outlineLevelCol="3"/>
  <cols>
    <col min="1" max="1" width="33.875" style="9" customWidth="1"/>
    <col min="2" max="4" width="20.6" style="9" customWidth="1"/>
    <col min="5" max="5" width="11.475" style="9"/>
    <col min="6" max="6" width="13.9666666666667" style="9"/>
    <col min="7" max="16384" width="9.95833333333333" style="9"/>
  </cols>
  <sheetData>
    <row r="1" s="9" customFormat="1" ht="40.5" customHeight="1" spans="1:4">
      <c r="A1" s="191" t="s">
        <v>264</v>
      </c>
      <c r="B1" s="191"/>
      <c r="C1" s="191"/>
      <c r="D1" s="191"/>
    </row>
    <row r="2" s="9" customFormat="1" ht="20.25" customHeight="1" spans="1:4">
      <c r="A2" s="192" t="s">
        <v>265</v>
      </c>
      <c r="B2" s="192"/>
      <c r="C2" s="192"/>
      <c r="D2" s="192"/>
    </row>
    <row r="3" s="9" customFormat="1" spans="1:4">
      <c r="A3" s="193"/>
      <c r="B3" s="194" t="s">
        <v>25</v>
      </c>
      <c r="C3" s="194"/>
      <c r="D3" s="194"/>
    </row>
    <row r="4" s="9" customFormat="1" ht="33.75" customHeight="1" spans="1:4">
      <c r="A4" s="195" t="s">
        <v>266</v>
      </c>
      <c r="B4" s="195" t="s">
        <v>267</v>
      </c>
      <c r="C4" s="195" t="s">
        <v>268</v>
      </c>
      <c r="D4" s="196" t="s">
        <v>269</v>
      </c>
    </row>
    <row r="5" s="9" customFormat="1" ht="36.75" customHeight="1" spans="1:4">
      <c r="A5" s="197" t="s">
        <v>270</v>
      </c>
      <c r="B5" s="198">
        <f>SUM(B6:B8)</f>
        <v>86</v>
      </c>
      <c r="C5" s="198">
        <f>SUM(C6:C8)</f>
        <v>86</v>
      </c>
      <c r="D5" s="199">
        <f>SUM(D6:D8)</f>
        <v>21.557164</v>
      </c>
    </row>
    <row r="6" s="9" customFormat="1" ht="28.5" customHeight="1" spans="1:4">
      <c r="A6" s="200" t="s">
        <v>271</v>
      </c>
      <c r="B6" s="201">
        <v>0</v>
      </c>
      <c r="C6" s="201">
        <v>0</v>
      </c>
      <c r="D6" s="202"/>
    </row>
    <row r="7" s="9" customFormat="1" ht="28.5" customHeight="1" spans="1:4">
      <c r="A7" s="200" t="s">
        <v>272</v>
      </c>
      <c r="B7" s="201">
        <v>3.5</v>
      </c>
      <c r="C7" s="201">
        <v>3.5</v>
      </c>
      <c r="D7" s="202"/>
    </row>
    <row r="8" s="9" customFormat="1" ht="28.5" customHeight="1" spans="1:4">
      <c r="A8" s="200" t="s">
        <v>273</v>
      </c>
      <c r="B8" s="201">
        <v>82.5</v>
      </c>
      <c r="C8" s="201">
        <v>82.5</v>
      </c>
      <c r="D8" s="203">
        <f>SUM(D9:D11)</f>
        <v>21.557164</v>
      </c>
    </row>
    <row r="9" s="9" customFormat="1" ht="28.5" customHeight="1" spans="1:4">
      <c r="A9" s="200" t="s">
        <v>274</v>
      </c>
      <c r="B9" s="201">
        <v>82.5</v>
      </c>
      <c r="C9" s="201">
        <v>82.5</v>
      </c>
      <c r="D9" s="202">
        <v>21.557164</v>
      </c>
    </row>
    <row r="10" s="9" customFormat="1" ht="28.5" customHeight="1" spans="1:4">
      <c r="A10" s="204" t="s">
        <v>275</v>
      </c>
      <c r="B10" s="205"/>
      <c r="C10" s="205"/>
      <c r="D10" s="206"/>
    </row>
  </sheetData>
  <mergeCells count="3">
    <mergeCell ref="A1:D1"/>
    <mergeCell ref="A2:D2"/>
    <mergeCell ref="B3:D3"/>
  </mergeCells>
  <pageMargins left="0.196527777777778" right="0.1562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O15"/>
  <sheetViews>
    <sheetView workbookViewId="0">
      <selection activeCell="A2" sqref="A2"/>
    </sheetView>
  </sheetViews>
  <sheetFormatPr defaultColWidth="9.95833333333333" defaultRowHeight="14.25"/>
  <cols>
    <col min="1" max="1" width="30.0083333333333" style="130" customWidth="1"/>
    <col min="2" max="6" width="13.6916666666667" style="130" customWidth="1"/>
    <col min="7" max="7" width="9.95833333333333" style="130"/>
    <col min="8" max="8" width="12.4416666666667" style="130" customWidth="1"/>
    <col min="9" max="234" width="9.95833333333333" style="130"/>
    <col min="235" max="16384" width="9.95833333333333" style="9"/>
  </cols>
  <sheetData>
    <row r="1" s="126" customFormat="1" ht="42.95" customHeight="1" spans="1:6">
      <c r="A1" s="10" t="s">
        <v>276</v>
      </c>
      <c r="B1" s="10"/>
      <c r="C1" s="10"/>
      <c r="D1" s="10"/>
      <c r="E1" s="10"/>
      <c r="F1" s="10"/>
    </row>
    <row r="2" s="9" customFormat="1" ht="32.25" customHeight="1" spans="1:249">
      <c r="A2" s="127"/>
      <c r="B2" s="128"/>
      <c r="C2" s="128"/>
      <c r="D2" s="127"/>
      <c r="E2" s="91" t="s">
        <v>25</v>
      </c>
      <c r="F2" s="91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</row>
    <row r="3" s="130" customFormat="1" ht="27" customHeight="1" spans="1:237">
      <c r="A3" s="131" t="s">
        <v>277</v>
      </c>
      <c r="B3" s="131" t="s">
        <v>27</v>
      </c>
      <c r="C3" s="131" t="s">
        <v>28</v>
      </c>
      <c r="D3" s="131" t="s">
        <v>29</v>
      </c>
      <c r="E3" s="131" t="s">
        <v>30</v>
      </c>
      <c r="F3" s="147" t="s">
        <v>31</v>
      </c>
      <c r="H3" s="148"/>
      <c r="IA3" s="9"/>
      <c r="IB3" s="9"/>
      <c r="IC3" s="9"/>
    </row>
    <row r="4" s="130" customFormat="1" spans="1:237">
      <c r="A4" s="135"/>
      <c r="B4" s="131"/>
      <c r="C4" s="131"/>
      <c r="D4" s="135"/>
      <c r="E4" s="135"/>
      <c r="F4" s="149"/>
      <c r="IA4" s="9"/>
      <c r="IB4" s="9"/>
      <c r="IC4" s="9"/>
    </row>
    <row r="5" s="146" customFormat="1" ht="30" customHeight="1" spans="1:6">
      <c r="A5" s="138" t="s">
        <v>278</v>
      </c>
      <c r="B5" s="139"/>
      <c r="C5" s="139"/>
      <c r="D5" s="139"/>
      <c r="E5" s="139"/>
      <c r="F5" s="144"/>
    </row>
    <row r="6" s="130" customFormat="1" ht="30" customHeight="1" spans="1:237">
      <c r="A6" s="138" t="s">
        <v>279</v>
      </c>
      <c r="B6" s="139"/>
      <c r="C6" s="139"/>
      <c r="D6" s="139"/>
      <c r="E6" s="139"/>
      <c r="F6" s="144"/>
      <c r="IA6" s="9"/>
      <c r="IB6" s="9"/>
      <c r="IC6" s="9"/>
    </row>
    <row r="7" s="130" customFormat="1" ht="30" customHeight="1" spans="1:237">
      <c r="A7" s="138" t="s">
        <v>280</v>
      </c>
      <c r="B7" s="139"/>
      <c r="C7" s="139"/>
      <c r="D7" s="139"/>
      <c r="E7" s="139"/>
      <c r="F7" s="144"/>
      <c r="IA7" s="9"/>
      <c r="IB7" s="9"/>
      <c r="IC7" s="9"/>
    </row>
    <row r="8" s="130" customFormat="1" ht="30" customHeight="1" spans="1:237">
      <c r="A8" s="138" t="s">
        <v>281</v>
      </c>
      <c r="B8" s="139"/>
      <c r="C8" s="139"/>
      <c r="D8" s="139"/>
      <c r="E8" s="139"/>
      <c r="F8" s="144"/>
      <c r="IA8" s="9"/>
      <c r="IB8" s="9"/>
      <c r="IC8" s="9"/>
    </row>
    <row r="9" s="130" customFormat="1" ht="30" customHeight="1" spans="1:237">
      <c r="A9" s="138" t="s">
        <v>282</v>
      </c>
      <c r="B9" s="139"/>
      <c r="C9" s="139"/>
      <c r="D9" s="139"/>
      <c r="E9" s="139"/>
      <c r="F9" s="144"/>
      <c r="IA9" s="9"/>
      <c r="IB9" s="9"/>
      <c r="IC9" s="9"/>
    </row>
    <row r="10" s="130" customFormat="1" ht="30" customHeight="1" spans="1:237">
      <c r="A10" s="138" t="s">
        <v>283</v>
      </c>
      <c r="B10" s="139"/>
      <c r="C10" s="139"/>
      <c r="D10" s="139"/>
      <c r="E10" s="139"/>
      <c r="F10" s="144"/>
      <c r="IA10" s="9"/>
      <c r="IB10" s="9"/>
      <c r="IC10" s="9"/>
    </row>
    <row r="11" s="130" customFormat="1" ht="30" customHeight="1" spans="1:237">
      <c r="A11" s="138" t="s">
        <v>284</v>
      </c>
      <c r="B11" s="139"/>
      <c r="C11" s="139"/>
      <c r="D11" s="139"/>
      <c r="E11" s="139"/>
      <c r="F11" s="144"/>
      <c r="IA11" s="9"/>
      <c r="IB11" s="9"/>
      <c r="IC11" s="9"/>
    </row>
    <row r="12" s="130" customFormat="1" ht="30" customHeight="1" spans="1:237">
      <c r="A12" s="138" t="s">
        <v>285</v>
      </c>
      <c r="B12" s="139"/>
      <c r="C12" s="139"/>
      <c r="D12" s="139"/>
      <c r="E12" s="139"/>
      <c r="F12" s="144"/>
      <c r="IA12" s="9"/>
      <c r="IB12" s="9"/>
      <c r="IC12" s="9"/>
    </row>
    <row r="13" s="130" customFormat="1" ht="30" customHeight="1" spans="1:237">
      <c r="A13" s="141" t="s">
        <v>286</v>
      </c>
      <c r="B13" s="142"/>
      <c r="C13" s="142"/>
      <c r="D13" s="141"/>
      <c r="E13" s="142"/>
      <c r="F13" s="190"/>
      <c r="IA13" s="9"/>
      <c r="IB13" s="9"/>
      <c r="IC13" s="9"/>
    </row>
    <row r="14" s="130" customFormat="1" ht="27" customHeight="1" spans="1:237">
      <c r="A14" s="9"/>
      <c r="B14" s="9"/>
      <c r="C14" s="9"/>
      <c r="D14" s="9"/>
      <c r="E14" s="9"/>
      <c r="F14" s="9"/>
      <c r="IA14" s="9"/>
      <c r="IB14" s="9"/>
      <c r="IC14" s="9"/>
    </row>
    <row r="15" s="9" customFormat="1" spans="1:234">
      <c r="A15" s="30" t="s">
        <v>287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0"/>
  <sheetViews>
    <sheetView workbookViewId="0">
      <selection activeCell="B7" sqref="B7"/>
    </sheetView>
  </sheetViews>
  <sheetFormatPr defaultColWidth="9.95833333333333" defaultRowHeight="14.25"/>
  <cols>
    <col min="1" max="1" width="12.8583333333333" style="179" customWidth="1"/>
    <col min="2" max="2" width="22.8166666666667" style="130" customWidth="1"/>
    <col min="3" max="5" width="11.75" style="130" customWidth="1"/>
    <col min="6" max="6" width="11.3333333333333" style="151"/>
    <col min="7" max="7" width="12.5833333333333" style="151"/>
    <col min="8" max="8" width="11.5" style="9" hidden="1" customWidth="1"/>
    <col min="9" max="11" width="20.7416666666667" style="9" customWidth="1"/>
    <col min="12" max="13" width="13.9666666666667" style="9"/>
    <col min="14" max="16384" width="9.95833333333333" style="9"/>
  </cols>
  <sheetData>
    <row r="1" s="126" customFormat="1" ht="42.95" customHeight="1" spans="1:7">
      <c r="A1" s="10" t="s">
        <v>288</v>
      </c>
      <c r="B1" s="10"/>
      <c r="C1" s="10"/>
      <c r="D1" s="10"/>
      <c r="E1" s="10"/>
      <c r="F1" s="153"/>
      <c r="G1" s="153"/>
    </row>
    <row r="2" s="9" customFormat="1" ht="18.95" customHeight="1" spans="1:7">
      <c r="A2" s="179"/>
      <c r="B2" s="127"/>
      <c r="C2" s="127"/>
      <c r="D2" s="127"/>
      <c r="E2" s="127"/>
      <c r="F2" s="156" t="s">
        <v>25</v>
      </c>
      <c r="G2" s="156"/>
    </row>
    <row r="3" s="9" customFormat="1" ht="27" customHeight="1" spans="1:7">
      <c r="A3" s="180" t="s">
        <v>42</v>
      </c>
      <c r="B3" s="180"/>
      <c r="C3" s="180" t="s">
        <v>27</v>
      </c>
      <c r="D3" s="180" t="s">
        <v>28</v>
      </c>
      <c r="E3" s="180" t="s">
        <v>29</v>
      </c>
      <c r="F3" s="181" t="s">
        <v>30</v>
      </c>
      <c r="G3" s="181" t="s">
        <v>43</v>
      </c>
    </row>
    <row r="4" s="9" customFormat="1" ht="15" spans="1:8">
      <c r="A4" s="134" t="s">
        <v>44</v>
      </c>
      <c r="B4" s="131" t="s">
        <v>26</v>
      </c>
      <c r="C4" s="131"/>
      <c r="D4" s="131"/>
      <c r="E4" s="135"/>
      <c r="F4" s="136"/>
      <c r="G4" s="136"/>
      <c r="H4" s="71" t="s">
        <v>32</v>
      </c>
    </row>
    <row r="5" s="146" customFormat="1" ht="27" customHeight="1" spans="1:8">
      <c r="A5" s="182" t="s">
        <v>289</v>
      </c>
      <c r="B5" s="182"/>
      <c r="C5" s="88">
        <f>C6</f>
        <v>3016.068011</v>
      </c>
      <c r="D5" s="88">
        <f>SUM(D6:D7)</f>
        <v>6557.291646</v>
      </c>
      <c r="E5" s="88">
        <f>SUM(E6:E7)</f>
        <v>12785.639363</v>
      </c>
      <c r="F5" s="165">
        <f t="shared" ref="F5:F7" si="0">E5/D5</f>
        <v>1.94983539748447</v>
      </c>
      <c r="G5" s="165">
        <f>E5/H5</f>
        <v>0.910989807722425</v>
      </c>
      <c r="H5" s="183">
        <f>H6+H7</f>
        <v>14034.887388</v>
      </c>
    </row>
    <row r="6" s="9" customFormat="1" ht="27" customHeight="1" spans="1:13">
      <c r="A6" s="184">
        <v>212</v>
      </c>
      <c r="B6" s="185" t="s">
        <v>290</v>
      </c>
      <c r="C6" s="186">
        <v>3016.068011</v>
      </c>
      <c r="D6" s="168">
        <v>6557.291646</v>
      </c>
      <c r="E6" s="168">
        <v>12784.530113</v>
      </c>
      <c r="F6" s="169">
        <f t="shared" si="0"/>
        <v>1.9496662346563</v>
      </c>
      <c r="G6" s="169">
        <f>E6/H6</f>
        <v>0.910910772531808</v>
      </c>
      <c r="H6" s="183">
        <v>14034.887388</v>
      </c>
      <c r="M6" s="146"/>
    </row>
    <row r="7" s="9" customFormat="1" ht="27" customHeight="1" spans="1:13">
      <c r="A7" s="184">
        <v>215</v>
      </c>
      <c r="B7" s="185" t="s">
        <v>291</v>
      </c>
      <c r="C7" s="186"/>
      <c r="D7" s="168"/>
      <c r="E7" s="168">
        <v>1.10925</v>
      </c>
      <c r="F7" s="169" t="s">
        <v>51</v>
      </c>
      <c r="G7" s="169" t="s">
        <v>51</v>
      </c>
      <c r="H7" s="183"/>
      <c r="M7" s="146"/>
    </row>
    <row r="8" s="9" customFormat="1" ht="27" customHeight="1" spans="1:13">
      <c r="A8" s="182" t="s">
        <v>63</v>
      </c>
      <c r="B8" s="182"/>
      <c r="C8" s="186"/>
      <c r="D8" s="168"/>
      <c r="E8" s="168"/>
      <c r="F8" s="169"/>
      <c r="G8" s="169"/>
      <c r="H8" s="183"/>
      <c r="M8" s="146"/>
    </row>
    <row r="9" s="146" customFormat="1" ht="27" customHeight="1" spans="1:11">
      <c r="A9" s="187" t="s">
        <v>64</v>
      </c>
      <c r="B9" s="187"/>
      <c r="C9" s="176">
        <f>C5+C8</f>
        <v>3016.068011</v>
      </c>
      <c r="D9" s="176">
        <f>D5+D8</f>
        <v>6557.291646</v>
      </c>
      <c r="E9" s="176">
        <f>E5+E8</f>
        <v>12785.639363</v>
      </c>
      <c r="F9" s="177">
        <f>E9/D9</f>
        <v>1.94983539748447</v>
      </c>
      <c r="G9" s="177">
        <f>E9/H9</f>
        <v>0.910989807722425</v>
      </c>
      <c r="H9" s="183">
        <f>H6+H7</f>
        <v>14034.887388</v>
      </c>
      <c r="K9" s="189"/>
    </row>
    <row r="10" s="9" customFormat="1" spans="1:13">
      <c r="A10" s="179"/>
      <c r="B10" s="130"/>
      <c r="C10" s="130"/>
      <c r="D10" s="130"/>
      <c r="E10" s="130"/>
      <c r="F10" s="151"/>
      <c r="G10" s="151"/>
      <c r="M10" s="146"/>
    </row>
    <row r="18" s="9" customFormat="1" spans="6:7">
      <c r="F18" s="188"/>
      <c r="G18" s="188"/>
    </row>
    <row r="19" s="9" customFormat="1" spans="6:7">
      <c r="F19" s="188"/>
      <c r="G19" s="188"/>
    </row>
    <row r="20" s="9" customFormat="1" spans="6:7">
      <c r="F20" s="188"/>
      <c r="G20" s="188"/>
    </row>
    <row r="21" s="9" customFormat="1" spans="6:7">
      <c r="F21" s="188"/>
      <c r="G21" s="188"/>
    </row>
    <row r="22" s="9" customFormat="1" spans="6:7">
      <c r="F22" s="188"/>
      <c r="G22" s="188"/>
    </row>
    <row r="23" s="9" customFormat="1" spans="6:7">
      <c r="F23" s="188"/>
      <c r="G23" s="188"/>
    </row>
    <row r="24" s="9" customFormat="1" spans="6:7">
      <c r="F24" s="188"/>
      <c r="G24" s="188"/>
    </row>
    <row r="25" s="9" customFormat="1" spans="6:7">
      <c r="F25" s="188"/>
      <c r="G25" s="188"/>
    </row>
    <row r="26" s="9" customFormat="1" spans="6:7">
      <c r="F26" s="188"/>
      <c r="G26" s="188"/>
    </row>
    <row r="27" s="9" customFormat="1" spans="6:7">
      <c r="F27" s="188"/>
      <c r="G27" s="188"/>
    </row>
    <row r="28" s="9" customFormat="1" spans="6:7">
      <c r="F28" s="188"/>
      <c r="G28" s="188"/>
    </row>
    <row r="29" s="9" customFormat="1" spans="6:7">
      <c r="F29" s="188"/>
      <c r="G29" s="188"/>
    </row>
    <row r="30" s="9" customFormat="1" spans="6:7">
      <c r="F30" s="188"/>
      <c r="G30" s="188"/>
    </row>
  </sheetData>
  <mergeCells count="11">
    <mergeCell ref="A1:G1"/>
    <mergeCell ref="F2:G2"/>
    <mergeCell ref="A3:B3"/>
    <mergeCell ref="A5:B5"/>
    <mergeCell ref="A8:B8"/>
    <mergeCell ref="A9:B9"/>
    <mergeCell ref="C3:C4"/>
    <mergeCell ref="D3:D4"/>
    <mergeCell ref="E3:E4"/>
    <mergeCell ref="F3:F4"/>
    <mergeCell ref="G3:G4"/>
  </mergeCells>
  <pageMargins left="0.354166666666667" right="0.235416666666667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17"/>
  <sheetViews>
    <sheetView workbookViewId="0">
      <selection activeCell="L12" sqref="L12"/>
    </sheetView>
  </sheetViews>
  <sheetFormatPr defaultColWidth="9.95833333333333" defaultRowHeight="14.25"/>
  <cols>
    <col min="1" max="1" width="9.54166666666667" style="150" customWidth="1"/>
    <col min="2" max="2" width="36" style="130" customWidth="1"/>
    <col min="3" max="3" width="12.8583333333333" style="151"/>
    <col min="4" max="5" width="15.3416666666667" style="151"/>
    <col min="6" max="7" width="11.75" style="151" customWidth="1"/>
    <col min="8" max="8" width="12.625" style="9" hidden="1" customWidth="1"/>
    <col min="9" max="9" width="14.6583333333333" style="9"/>
    <col min="10" max="16384" width="9.95833333333333" style="9"/>
  </cols>
  <sheetData>
    <row r="1" s="126" customFormat="1" ht="22.5" customHeight="1" spans="1:7">
      <c r="A1" s="152" t="s">
        <v>288</v>
      </c>
      <c r="B1" s="10"/>
      <c r="C1" s="153"/>
      <c r="D1" s="153"/>
      <c r="E1" s="153"/>
      <c r="F1" s="153"/>
      <c r="G1" s="153"/>
    </row>
    <row r="2" s="9" customFormat="1" customHeight="1" spans="1:7">
      <c r="A2" s="154"/>
      <c r="B2" s="127"/>
      <c r="C2" s="155"/>
      <c r="D2" s="155"/>
      <c r="E2" s="155"/>
      <c r="F2" s="156" t="s">
        <v>25</v>
      </c>
      <c r="G2" s="157"/>
    </row>
    <row r="3" s="9" customFormat="1" ht="24.75" customHeight="1" spans="1:7">
      <c r="A3" s="158" t="s">
        <v>42</v>
      </c>
      <c r="B3" s="135"/>
      <c r="C3" s="132" t="s">
        <v>27</v>
      </c>
      <c r="D3" s="132" t="s">
        <v>28</v>
      </c>
      <c r="E3" s="132" t="s">
        <v>29</v>
      </c>
      <c r="F3" s="132" t="s">
        <v>30</v>
      </c>
      <c r="G3" s="133" t="s">
        <v>43</v>
      </c>
    </row>
    <row r="4" s="9" customFormat="1" ht="13.5" customHeight="1" spans="1:7">
      <c r="A4" s="159" t="s">
        <v>44</v>
      </c>
      <c r="B4" s="131" t="s">
        <v>26</v>
      </c>
      <c r="C4" s="132"/>
      <c r="D4" s="132"/>
      <c r="E4" s="132"/>
      <c r="F4" s="160"/>
      <c r="G4" s="161"/>
    </row>
    <row r="5" s="9" customFormat="1" ht="13.5" customHeight="1" spans="1:7">
      <c r="A5" s="162"/>
      <c r="B5" s="135"/>
      <c r="C5" s="132"/>
      <c r="D5" s="132"/>
      <c r="E5" s="132"/>
      <c r="F5" s="160"/>
      <c r="G5" s="161"/>
    </row>
    <row r="6" s="130" customFormat="1" ht="21.95" customHeight="1" spans="1:8">
      <c r="A6" s="163" t="s">
        <v>292</v>
      </c>
      <c r="B6" s="164" t="s">
        <v>57</v>
      </c>
      <c r="C6" s="88">
        <f>SUM(C7)</f>
        <v>3016.068011</v>
      </c>
      <c r="D6" s="88">
        <f>SUM(D7)</f>
        <v>6557.291646</v>
      </c>
      <c r="E6" s="88">
        <v>12784.530113</v>
      </c>
      <c r="F6" s="165">
        <f>E6/D6</f>
        <v>1.9496662346563</v>
      </c>
      <c r="G6" s="166">
        <f>E6/H6</f>
        <v>0.910910772531808</v>
      </c>
      <c r="H6" s="130">
        <v>14034.887388</v>
      </c>
    </row>
    <row r="7" s="130" customFormat="1" ht="21.95" customHeight="1" spans="1:8">
      <c r="A7" s="163" t="s">
        <v>293</v>
      </c>
      <c r="B7" s="164" t="s">
        <v>294</v>
      </c>
      <c r="C7" s="88">
        <f>SUM(C8:C13)</f>
        <v>3016.068011</v>
      </c>
      <c r="D7" s="88">
        <f>SUM(D8:D13)</f>
        <v>6557.291646</v>
      </c>
      <c r="E7" s="88">
        <f>SUM(E8:E13)</f>
        <v>12784.530113</v>
      </c>
      <c r="F7" s="165">
        <f>E7/D7</f>
        <v>1.9496662346563</v>
      </c>
      <c r="G7" s="166">
        <f>E7/H7</f>
        <v>0.910910772531808</v>
      </c>
      <c r="H7" s="130">
        <v>14034.887388</v>
      </c>
    </row>
    <row r="8" s="130" customFormat="1" ht="21.95" customHeight="1" spans="1:7">
      <c r="A8" s="167" t="s">
        <v>295</v>
      </c>
      <c r="B8" s="53" t="s">
        <v>296</v>
      </c>
      <c r="C8" s="168"/>
      <c r="D8" s="168"/>
      <c r="E8" s="168">
        <v>259.98834</v>
      </c>
      <c r="F8" s="165" t="s">
        <v>51</v>
      </c>
      <c r="G8" s="165" t="s">
        <v>51</v>
      </c>
    </row>
    <row r="9" s="130" customFormat="1" ht="21.95" customHeight="1" spans="1:9">
      <c r="A9" s="167" t="s">
        <v>297</v>
      </c>
      <c r="B9" s="53" t="s">
        <v>298</v>
      </c>
      <c r="C9" s="168">
        <v>1901.508011</v>
      </c>
      <c r="D9" s="168">
        <v>2462.53615</v>
      </c>
      <c r="E9" s="168">
        <v>1815.853615</v>
      </c>
      <c r="F9" s="169">
        <f>E9/D9</f>
        <v>0.737391658189465</v>
      </c>
      <c r="G9" s="170">
        <f>E9/H9</f>
        <v>0.581900316088898</v>
      </c>
      <c r="H9" s="130">
        <v>3120.557877</v>
      </c>
      <c r="I9" s="151"/>
    </row>
    <row r="10" s="130" customFormat="1" ht="21.95" customHeight="1" spans="1:9">
      <c r="A10" s="167" t="s">
        <v>299</v>
      </c>
      <c r="B10" s="53" t="s">
        <v>300</v>
      </c>
      <c r="C10" s="168">
        <v>857.56</v>
      </c>
      <c r="D10" s="168">
        <v>2939.89</v>
      </c>
      <c r="E10" s="168">
        <v>7571.704628</v>
      </c>
      <c r="F10" s="169">
        <f>E10/D10</f>
        <v>2.57550609988809</v>
      </c>
      <c r="G10" s="170">
        <f>E10/H10</f>
        <v>0.869391127621905</v>
      </c>
      <c r="H10" s="130">
        <v>8709.203933</v>
      </c>
      <c r="I10" s="151"/>
    </row>
    <row r="11" s="130" customFormat="1" ht="21.95" customHeight="1" spans="1:9">
      <c r="A11" s="167" t="s">
        <v>301</v>
      </c>
      <c r="B11" s="53" t="s">
        <v>302</v>
      </c>
      <c r="C11" s="171">
        <v>5</v>
      </c>
      <c r="D11" s="168">
        <v>902.865496</v>
      </c>
      <c r="E11" s="168">
        <v>2072.103367</v>
      </c>
      <c r="F11" s="169">
        <f>E11/D11</f>
        <v>2.29502996424176</v>
      </c>
      <c r="G11" s="170">
        <f>E11/H11</f>
        <v>0.939675902212949</v>
      </c>
      <c r="H11" s="130">
        <v>2205.125578</v>
      </c>
      <c r="I11" s="151"/>
    </row>
    <row r="12" s="130" customFormat="1" ht="21.95" customHeight="1" spans="1:9">
      <c r="A12" s="167" t="s">
        <v>303</v>
      </c>
      <c r="B12" s="53" t="s">
        <v>304</v>
      </c>
      <c r="C12" s="171">
        <v>52</v>
      </c>
      <c r="D12" s="168">
        <v>52</v>
      </c>
      <c r="E12" s="168">
        <v>385.438314</v>
      </c>
      <c r="F12" s="169">
        <f>E12/D12</f>
        <v>7.41227526923077</v>
      </c>
      <c r="G12" s="170"/>
      <c r="I12" s="151"/>
    </row>
    <row r="13" s="130" customFormat="1" ht="21.95" customHeight="1" spans="1:9">
      <c r="A13" s="167" t="s">
        <v>305</v>
      </c>
      <c r="B13" s="53" t="s">
        <v>306</v>
      </c>
      <c r="C13" s="171">
        <v>200</v>
      </c>
      <c r="D13" s="168">
        <v>200</v>
      </c>
      <c r="E13" s="168">
        <v>679.441849</v>
      </c>
      <c r="F13" s="169">
        <f>E13/D13</f>
        <v>3.397209245</v>
      </c>
      <c r="G13" s="170"/>
      <c r="I13" s="151"/>
    </row>
    <row r="14" s="146" customFormat="1" ht="21.95" customHeight="1" spans="1:7">
      <c r="A14" s="163" t="s">
        <v>307</v>
      </c>
      <c r="B14" s="164" t="s">
        <v>308</v>
      </c>
      <c r="C14" s="88"/>
      <c r="D14" s="88"/>
      <c r="E14" s="88">
        <f>SUM(E15)</f>
        <v>1.10925</v>
      </c>
      <c r="F14" s="165" t="s">
        <v>51</v>
      </c>
      <c r="G14" s="165" t="s">
        <v>51</v>
      </c>
    </row>
    <row r="15" s="146" customFormat="1" ht="21.95" hidden="1" customHeight="1" spans="1:7">
      <c r="A15" s="163" t="s">
        <v>309</v>
      </c>
      <c r="B15" s="172" t="s">
        <v>310</v>
      </c>
      <c r="C15" s="88"/>
      <c r="D15" s="88"/>
      <c r="E15" s="88">
        <f>SUM(E16)</f>
        <v>1.10925</v>
      </c>
      <c r="F15" s="165" t="s">
        <v>51</v>
      </c>
      <c r="G15" s="165" t="s">
        <v>51</v>
      </c>
    </row>
    <row r="16" s="130" customFormat="1" ht="21.95" hidden="1" customHeight="1" spans="1:7">
      <c r="A16" s="167" t="s">
        <v>311</v>
      </c>
      <c r="B16" s="53" t="s">
        <v>312</v>
      </c>
      <c r="C16" s="173"/>
      <c r="D16" s="174"/>
      <c r="E16" s="174">
        <v>1.10925</v>
      </c>
      <c r="F16" s="169" t="s">
        <v>51</v>
      </c>
      <c r="G16" s="169" t="s">
        <v>51</v>
      </c>
    </row>
    <row r="17" s="9" customFormat="1" ht="21.95" customHeight="1" spans="1:8">
      <c r="A17" s="175"/>
      <c r="B17" s="141" t="s">
        <v>313</v>
      </c>
      <c r="C17" s="176">
        <v>1965.5</v>
      </c>
      <c r="D17" s="176">
        <f>D6+D14</f>
        <v>6557.291646</v>
      </c>
      <c r="E17" s="176">
        <f>E6+E14</f>
        <v>12785.639363</v>
      </c>
      <c r="F17" s="177">
        <f>E17/D17</f>
        <v>1.94983539748447</v>
      </c>
      <c r="G17" s="178">
        <f>E17/H17</f>
        <v>0.910989807722425</v>
      </c>
      <c r="H17" s="9">
        <f>H6+H14</f>
        <v>14034.887388</v>
      </c>
    </row>
  </sheetData>
  <mergeCells count="10">
    <mergeCell ref="A1:G1"/>
    <mergeCell ref="F2:G2"/>
    <mergeCell ref="A3:B3"/>
    <mergeCell ref="A4:A5"/>
    <mergeCell ref="B4:B5"/>
    <mergeCell ref="C3:C5"/>
    <mergeCell ref="D3:D5"/>
    <mergeCell ref="E3:E5"/>
    <mergeCell ref="F3:F5"/>
    <mergeCell ref="G3:G5"/>
  </mergeCells>
  <pageMargins left="0.75" right="0.75" top="1" bottom="1" header="0.5" footer="0.5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目录</vt:lpstr>
      <vt:lpstr>一般公共预算收入决算表</vt:lpstr>
      <vt:lpstr>一般公共预算支出决算表</vt:lpstr>
      <vt:lpstr>本级一般公共预算支出决算表</vt:lpstr>
      <vt:lpstr>一般公共预算基本支出决算表</vt:lpstr>
      <vt:lpstr>一般公共预算“三公经费”财政拨款支出决算表</vt:lpstr>
      <vt:lpstr>政府性基金预算收入决算表</vt:lpstr>
      <vt:lpstr>政府性基金预算支出决算表</vt:lpstr>
      <vt:lpstr>本级政府性基金预算支出决算表</vt:lpstr>
      <vt:lpstr>国有资本经营预算收入决算表</vt:lpstr>
      <vt:lpstr>国有资本经营预算支出决算表</vt:lpstr>
      <vt:lpstr>本级国有资本经营支出决算表</vt:lpstr>
      <vt:lpstr>社会保险基金预算收入决算表</vt:lpstr>
      <vt:lpstr>社会保险基金预算支出决算表</vt:lpstr>
      <vt:lpstr>一般公共预算税收返还和转移支付表</vt:lpstr>
      <vt:lpstr>政府性基金转移支付表</vt:lpstr>
      <vt:lpstr>专项转移支付执行情况表</vt:lpstr>
      <vt:lpstr>地方政府债务限额及余额决算情况表</vt:lpstr>
      <vt:lpstr>地方政府一般债务余额情况表</vt:lpstr>
      <vt:lpstr>地方政府专项债务余额情况表</vt:lpstr>
      <vt:lpstr>新增地方政府债券使用情况表</vt:lpstr>
      <vt:lpstr>地方政府债务发行及还本付息情况表</vt:lpstr>
      <vt:lpstr>政府采购情况表</vt:lpstr>
      <vt:lpstr>政府购买服务情况表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2024-10-11T19:10:00Z</dcterms:created>
  <dcterms:modified xsi:type="dcterms:W3CDTF">2025-09-03T03:21:05Z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87A57A77DA464B9DB5E6DAA7D27B480A_12</vt:lpwstr>
  </property>
</Properties>
</file>